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necr-my.sharepoint.com/personal/aecheverriaf_cne_go_cr/Documents/Escritorio/índice de transparencia/Recursos Humanos/"/>
    </mc:Choice>
  </mc:AlternateContent>
  <xr:revisionPtr revIDLastSave="0" documentId="8_{505C7D25-961C-420F-9215-42215EDDE5D2}" xr6:coauthVersionLast="47" xr6:coauthVersionMax="47" xr10:uidLastSave="{00000000-0000-0000-0000-000000000000}"/>
  <bookViews>
    <workbookView xWindow="20370" yWindow="-120" windowWidth="29040" windowHeight="15720" xr2:uid="{60BEC933-E9D5-4FD3-8566-2D41F6F4974B}"/>
  </bookViews>
  <sheets>
    <sheet name="Planilla" sheetId="16" r:id="rId1"/>
  </sheets>
  <definedNames>
    <definedName name="_xlnm._FilterDatabase" localSheetId="0" hidden="1">Planilla!$A$2:$Y$170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" i="16" l="1"/>
  <c r="X26" i="16"/>
  <c r="W26" i="16" s="1"/>
  <c r="V121" i="16" l="1"/>
  <c r="N61" i="16"/>
  <c r="Q39" i="16" l="1"/>
  <c r="N87" i="16" l="1"/>
  <c r="N131" i="16" l="1"/>
  <c r="K169" i="16" l="1"/>
  <c r="N169" i="16"/>
  <c r="Y169" i="16" l="1"/>
  <c r="N77" i="16" l="1"/>
  <c r="K77" i="16"/>
  <c r="N116" i="16"/>
  <c r="K116" i="16"/>
  <c r="V167" i="16"/>
  <c r="Q167" i="16"/>
  <c r="N167" i="16"/>
  <c r="K167" i="16"/>
  <c r="V166" i="16"/>
  <c r="Q166" i="16"/>
  <c r="N166" i="16"/>
  <c r="K166" i="16"/>
  <c r="V165" i="16"/>
  <c r="Q165" i="16"/>
  <c r="N165" i="16"/>
  <c r="K165" i="16"/>
  <c r="V164" i="16"/>
  <c r="Q164" i="16"/>
  <c r="N164" i="16"/>
  <c r="K164" i="16"/>
  <c r="V163" i="16"/>
  <c r="Q163" i="16"/>
  <c r="N163" i="16"/>
  <c r="K163" i="16"/>
  <c r="V162" i="16"/>
  <c r="Q162" i="16"/>
  <c r="N162" i="16"/>
  <c r="K162" i="16"/>
  <c r="V161" i="16"/>
  <c r="Q161" i="16"/>
  <c r="N161" i="16"/>
  <c r="K161" i="16"/>
  <c r="V160" i="16"/>
  <c r="Q160" i="16"/>
  <c r="N160" i="16"/>
  <c r="K160" i="16"/>
  <c r="V158" i="16"/>
  <c r="Q158" i="16"/>
  <c r="N158" i="16"/>
  <c r="K158" i="16"/>
  <c r="V26" i="16"/>
  <c r="Q26" i="16"/>
  <c r="N26" i="16"/>
  <c r="K26" i="16"/>
  <c r="V157" i="16"/>
  <c r="Q157" i="16"/>
  <c r="N157" i="16"/>
  <c r="K157" i="16"/>
  <c r="V146" i="16"/>
  <c r="Q146" i="16"/>
  <c r="N146" i="16"/>
  <c r="K146" i="16"/>
  <c r="N156" i="16"/>
  <c r="K156" i="16"/>
  <c r="V34" i="16"/>
  <c r="Q34" i="16"/>
  <c r="N34" i="16"/>
  <c r="K34" i="16"/>
  <c r="N124" i="16"/>
  <c r="Y124" i="16" s="1"/>
  <c r="V62" i="16"/>
  <c r="Q62" i="16"/>
  <c r="N62" i="16"/>
  <c r="K62" i="16"/>
  <c r="V49" i="16"/>
  <c r="Q49" i="16"/>
  <c r="N49" i="16"/>
  <c r="K49" i="16"/>
  <c r="V102" i="16"/>
  <c r="Q102" i="16"/>
  <c r="N102" i="16"/>
  <c r="K102" i="16"/>
  <c r="N144" i="16"/>
  <c r="K144" i="16"/>
  <c r="V143" i="16"/>
  <c r="S143" i="16"/>
  <c r="N143" i="16"/>
  <c r="K143" i="16"/>
  <c r="N142" i="16"/>
  <c r="K142" i="16"/>
  <c r="N141" i="16"/>
  <c r="K141" i="16"/>
  <c r="V140" i="16"/>
  <c r="Q140" i="16"/>
  <c r="N140" i="16"/>
  <c r="K140" i="16"/>
  <c r="N139" i="16"/>
  <c r="K139" i="16"/>
  <c r="V138" i="16"/>
  <c r="S138" i="16"/>
  <c r="N138" i="16"/>
  <c r="K138" i="16"/>
  <c r="V137" i="16"/>
  <c r="Q137" i="16"/>
  <c r="N137" i="16"/>
  <c r="K137" i="16"/>
  <c r="V136" i="16"/>
  <c r="Q136" i="16"/>
  <c r="N136" i="16"/>
  <c r="K136" i="16"/>
  <c r="V135" i="16"/>
  <c r="Q135" i="16"/>
  <c r="N135" i="16"/>
  <c r="K135" i="16"/>
  <c r="V134" i="16"/>
  <c r="Q134" i="16"/>
  <c r="N134" i="16"/>
  <c r="K134" i="16"/>
  <c r="N133" i="16"/>
  <c r="K133" i="16"/>
  <c r="V132" i="16"/>
  <c r="Q132" i="16"/>
  <c r="N132" i="16"/>
  <c r="K132" i="16"/>
  <c r="V131" i="16"/>
  <c r="S131" i="16"/>
  <c r="K131" i="16"/>
  <c r="N130" i="16"/>
  <c r="K130" i="16"/>
  <c r="V129" i="16"/>
  <c r="Q129" i="16"/>
  <c r="N129" i="16"/>
  <c r="K129" i="16"/>
  <c r="N128" i="16"/>
  <c r="K128" i="16"/>
  <c r="Q127" i="16"/>
  <c r="N127" i="16"/>
  <c r="K127" i="16"/>
  <c r="N126" i="16"/>
  <c r="K126" i="16"/>
  <c r="V125" i="16"/>
  <c r="S125" i="16"/>
  <c r="N125" i="16"/>
  <c r="K125" i="16"/>
  <c r="V73" i="16"/>
  <c r="S73" i="16"/>
  <c r="N73" i="16"/>
  <c r="K73" i="16"/>
  <c r="V123" i="16"/>
  <c r="Q123" i="16"/>
  <c r="N123" i="16"/>
  <c r="K123" i="16"/>
  <c r="N122" i="16"/>
  <c r="K122" i="16"/>
  <c r="Q121" i="16"/>
  <c r="N121" i="16"/>
  <c r="K121" i="16"/>
  <c r="N120" i="16"/>
  <c r="K120" i="16"/>
  <c r="V119" i="16"/>
  <c r="Q119" i="16"/>
  <c r="N119" i="16"/>
  <c r="K119" i="16"/>
  <c r="N118" i="16"/>
  <c r="K118" i="16"/>
  <c r="V117" i="16"/>
  <c r="S117" i="16"/>
  <c r="N117" i="16"/>
  <c r="K117" i="16"/>
  <c r="N109" i="16"/>
  <c r="K109" i="16"/>
  <c r="V115" i="16"/>
  <c r="Q115" i="16"/>
  <c r="N115" i="16"/>
  <c r="K115" i="16"/>
  <c r="V114" i="16"/>
  <c r="S114" i="16"/>
  <c r="N114" i="16"/>
  <c r="K114" i="16"/>
  <c r="V95" i="16"/>
  <c r="S95" i="16"/>
  <c r="N95" i="16"/>
  <c r="K95" i="16"/>
  <c r="V45" i="16"/>
  <c r="Q45" i="16"/>
  <c r="N45" i="16"/>
  <c r="K45" i="16"/>
  <c r="V112" i="16"/>
  <c r="Q112" i="16"/>
  <c r="N112" i="16"/>
  <c r="K112" i="16"/>
  <c r="V111" i="16"/>
  <c r="S111" i="16"/>
  <c r="N111" i="16"/>
  <c r="K111" i="16"/>
  <c r="N168" i="16"/>
  <c r="K168" i="16"/>
  <c r="N108" i="16"/>
  <c r="K108" i="16"/>
  <c r="S110" i="16"/>
  <c r="N110" i="16"/>
  <c r="K110" i="16"/>
  <c r="V107" i="16"/>
  <c r="S107" i="16"/>
  <c r="N107" i="16"/>
  <c r="K107" i="16"/>
  <c r="V106" i="16"/>
  <c r="Q106" i="16"/>
  <c r="N106" i="16"/>
  <c r="K106" i="16"/>
  <c r="V105" i="16"/>
  <c r="Q105" i="16"/>
  <c r="N105" i="16"/>
  <c r="K105" i="16"/>
  <c r="N147" i="16"/>
  <c r="K147" i="16"/>
  <c r="N104" i="16"/>
  <c r="K104" i="16"/>
  <c r="V103" i="16"/>
  <c r="Q103" i="16"/>
  <c r="N103" i="16"/>
  <c r="K103" i="16"/>
  <c r="V94" i="16"/>
  <c r="Q94" i="16"/>
  <c r="N94" i="16"/>
  <c r="K94" i="16"/>
  <c r="V101" i="16"/>
  <c r="S101" i="16"/>
  <c r="N101" i="16"/>
  <c r="K101" i="16"/>
  <c r="N100" i="16"/>
  <c r="K100" i="16"/>
  <c r="V99" i="16"/>
  <c r="Q99" i="16"/>
  <c r="N99" i="16"/>
  <c r="K99" i="16"/>
  <c r="V98" i="16"/>
  <c r="S98" i="16"/>
  <c r="N98" i="16"/>
  <c r="K98" i="16"/>
  <c r="N97" i="16"/>
  <c r="K97" i="16"/>
  <c r="V96" i="16"/>
  <c r="Q96" i="16"/>
  <c r="N96" i="16"/>
  <c r="K96" i="16"/>
  <c r="V154" i="16"/>
  <c r="Q154" i="16"/>
  <c r="N154" i="16"/>
  <c r="K154" i="16"/>
  <c r="N148" i="16"/>
  <c r="K148" i="16"/>
  <c r="V93" i="16"/>
  <c r="Q93" i="16"/>
  <c r="N93" i="16"/>
  <c r="K93" i="16"/>
  <c r="V92" i="16"/>
  <c r="Q92" i="16"/>
  <c r="N92" i="16"/>
  <c r="K92" i="16"/>
  <c r="N91" i="16"/>
  <c r="K91" i="16"/>
  <c r="V149" i="16"/>
  <c r="Q149" i="16"/>
  <c r="N149" i="16"/>
  <c r="K149" i="16"/>
  <c r="V89" i="16"/>
  <c r="S89" i="16"/>
  <c r="N89" i="16"/>
  <c r="K89" i="16"/>
  <c r="V88" i="16"/>
  <c r="Q88" i="16"/>
  <c r="N88" i="16"/>
  <c r="K88" i="16"/>
  <c r="K87" i="16"/>
  <c r="V86" i="16"/>
  <c r="Q86" i="16"/>
  <c r="N86" i="16"/>
  <c r="K86" i="16"/>
  <c r="N85" i="16"/>
  <c r="K85" i="16"/>
  <c r="V84" i="16"/>
  <c r="Q84" i="16"/>
  <c r="N84" i="16"/>
  <c r="K84" i="16"/>
  <c r="V83" i="16"/>
  <c r="Q83" i="16"/>
  <c r="N83" i="16"/>
  <c r="K83" i="16"/>
  <c r="V82" i="16"/>
  <c r="Q82" i="16"/>
  <c r="N82" i="16"/>
  <c r="K82" i="16"/>
  <c r="V81" i="16"/>
  <c r="S81" i="16"/>
  <c r="Q81" i="16"/>
  <c r="N81" i="16"/>
  <c r="K81" i="16"/>
  <c r="V80" i="16"/>
  <c r="Q80" i="16"/>
  <c r="N80" i="16"/>
  <c r="K80" i="16"/>
  <c r="V79" i="16"/>
  <c r="Q79" i="16"/>
  <c r="N79" i="16"/>
  <c r="K79" i="16"/>
  <c r="V78" i="16"/>
  <c r="N78" i="16"/>
  <c r="K78" i="16"/>
  <c r="H78" i="16"/>
  <c r="Q78" i="16" s="1"/>
  <c r="V76" i="16"/>
  <c r="Q76" i="16"/>
  <c r="N76" i="16"/>
  <c r="K76" i="16"/>
  <c r="N75" i="16"/>
  <c r="K75" i="16"/>
  <c r="V74" i="16"/>
  <c r="Q74" i="16"/>
  <c r="N74" i="16"/>
  <c r="K74" i="16"/>
  <c r="N151" i="16"/>
  <c r="K151" i="16"/>
  <c r="N72" i="16"/>
  <c r="K72" i="16"/>
  <c r="V71" i="16"/>
  <c r="Q71" i="16"/>
  <c r="N71" i="16"/>
  <c r="K71" i="16"/>
  <c r="V70" i="16"/>
  <c r="S70" i="16"/>
  <c r="N70" i="16"/>
  <c r="K70" i="16"/>
  <c r="N69" i="16"/>
  <c r="K69" i="16"/>
  <c r="N68" i="16"/>
  <c r="K68" i="16"/>
  <c r="Q67" i="16"/>
  <c r="N67" i="16"/>
  <c r="K67" i="16"/>
  <c r="V66" i="16"/>
  <c r="Q66" i="16"/>
  <c r="N66" i="16"/>
  <c r="K66" i="16"/>
  <c r="N65" i="16"/>
  <c r="K65" i="16"/>
  <c r="V64" i="16"/>
  <c r="Q64" i="16"/>
  <c r="N64" i="16"/>
  <c r="K64" i="16"/>
  <c r="V63" i="16"/>
  <c r="S63" i="16"/>
  <c r="N63" i="16"/>
  <c r="K63" i="16"/>
  <c r="V159" i="16"/>
  <c r="Q159" i="16"/>
  <c r="N159" i="16"/>
  <c r="K159" i="16"/>
  <c r="Q61" i="16"/>
  <c r="K61" i="16"/>
  <c r="V113" i="16"/>
  <c r="Q113" i="16"/>
  <c r="N113" i="16"/>
  <c r="K113" i="16"/>
  <c r="V90" i="16"/>
  <c r="Q90" i="16"/>
  <c r="N90" i="16"/>
  <c r="K90" i="16"/>
  <c r="N59" i="16"/>
  <c r="K59" i="16"/>
  <c r="V57" i="16"/>
  <c r="Q57" i="16"/>
  <c r="N57" i="16"/>
  <c r="K57" i="16"/>
  <c r="V56" i="16"/>
  <c r="Q56" i="16"/>
  <c r="N56" i="16"/>
  <c r="K56" i="16"/>
  <c r="V55" i="16"/>
  <c r="S55" i="16"/>
  <c r="N55" i="16"/>
  <c r="K55" i="16"/>
  <c r="V54" i="16"/>
  <c r="Q54" i="16"/>
  <c r="N54" i="16"/>
  <c r="K54" i="16"/>
  <c r="N53" i="16"/>
  <c r="K53" i="16"/>
  <c r="Q52" i="16"/>
  <c r="N52" i="16"/>
  <c r="K52" i="16"/>
  <c r="V51" i="16"/>
  <c r="Q51" i="16"/>
  <c r="N51" i="16"/>
  <c r="K51" i="16"/>
  <c r="N153" i="16"/>
  <c r="K153" i="16"/>
  <c r="S50" i="16"/>
  <c r="N50" i="16"/>
  <c r="K50" i="16"/>
  <c r="N150" i="16"/>
  <c r="K150" i="16"/>
  <c r="N48" i="16"/>
  <c r="K48" i="16"/>
  <c r="N47" i="16"/>
  <c r="K47" i="16"/>
  <c r="V46" i="16"/>
  <c r="S46" i="16"/>
  <c r="N46" i="16"/>
  <c r="K46" i="16"/>
  <c r="V17" i="16"/>
  <c r="Q17" i="16"/>
  <c r="N17" i="16"/>
  <c r="K17" i="16"/>
  <c r="N44" i="16"/>
  <c r="K44" i="16"/>
  <c r="V43" i="16"/>
  <c r="Q43" i="16"/>
  <c r="N43" i="16"/>
  <c r="K43" i="16"/>
  <c r="V39" i="16"/>
  <c r="N39" i="16"/>
  <c r="K39" i="16"/>
  <c r="N42" i="16"/>
  <c r="K42" i="16"/>
  <c r="V41" i="16"/>
  <c r="Q41" i="16"/>
  <c r="N41" i="16"/>
  <c r="K41" i="16"/>
  <c r="N40" i="16"/>
  <c r="K40" i="16"/>
  <c r="V38" i="16"/>
  <c r="Q38" i="16"/>
  <c r="N38" i="16"/>
  <c r="K38" i="16"/>
  <c r="V37" i="16"/>
  <c r="Q37" i="16"/>
  <c r="N37" i="16"/>
  <c r="K37" i="16"/>
  <c r="N36" i="16"/>
  <c r="K36" i="16"/>
  <c r="V35" i="16"/>
  <c r="Q35" i="16"/>
  <c r="N35" i="16"/>
  <c r="K35" i="16"/>
  <c r="V33" i="16"/>
  <c r="Q33" i="16"/>
  <c r="N33" i="16"/>
  <c r="K33" i="16"/>
  <c r="V152" i="16"/>
  <c r="Q152" i="16"/>
  <c r="N152" i="16"/>
  <c r="K152" i="16"/>
  <c r="N32" i="16"/>
  <c r="K32" i="16"/>
  <c r="V31" i="16"/>
  <c r="S31" i="16"/>
  <c r="Q31" i="16"/>
  <c r="N31" i="16"/>
  <c r="K31" i="16"/>
  <c r="V30" i="16"/>
  <c r="Q30" i="16"/>
  <c r="N30" i="16"/>
  <c r="K30" i="16"/>
  <c r="V29" i="16"/>
  <c r="S29" i="16"/>
  <c r="N29" i="16"/>
  <c r="K29" i="16"/>
  <c r="Q28" i="16"/>
  <c r="N28" i="16"/>
  <c r="K28" i="16"/>
  <c r="V27" i="16"/>
  <c r="Q27" i="16"/>
  <c r="N27" i="16"/>
  <c r="K27" i="16"/>
  <c r="N25" i="16"/>
  <c r="K25" i="16"/>
  <c r="V24" i="16"/>
  <c r="S24" i="16"/>
  <c r="N24" i="16"/>
  <c r="K24" i="16"/>
  <c r="V23" i="16"/>
  <c r="Q23" i="16"/>
  <c r="N23" i="16"/>
  <c r="K23" i="16"/>
  <c r="V22" i="16"/>
  <c r="Q22" i="16"/>
  <c r="N22" i="16"/>
  <c r="K22" i="16"/>
  <c r="V21" i="16"/>
  <c r="S21" i="16"/>
  <c r="N21" i="16"/>
  <c r="K21" i="16"/>
  <c r="V20" i="16"/>
  <c r="Q20" i="16"/>
  <c r="N20" i="16"/>
  <c r="K20" i="16"/>
  <c r="N19" i="16"/>
  <c r="K19" i="16"/>
  <c r="V18" i="16"/>
  <c r="Q18" i="16"/>
  <c r="N18" i="16"/>
  <c r="K18" i="16"/>
  <c r="V58" i="16"/>
  <c r="Q58" i="16"/>
  <c r="N58" i="16"/>
  <c r="K58" i="16"/>
  <c r="V16" i="16"/>
  <c r="Q16" i="16"/>
  <c r="N16" i="16"/>
  <c r="K16" i="16"/>
  <c r="V15" i="16"/>
  <c r="Q15" i="16"/>
  <c r="N15" i="16"/>
  <c r="K15" i="16"/>
  <c r="V145" i="16"/>
  <c r="Q145" i="16"/>
  <c r="N145" i="16"/>
  <c r="K145" i="16"/>
  <c r="V14" i="16"/>
  <c r="S14" i="16"/>
  <c r="N14" i="16"/>
  <c r="K14" i="16"/>
  <c r="V13" i="16"/>
  <c r="Q13" i="16"/>
  <c r="N13" i="16"/>
  <c r="K13" i="16"/>
  <c r="N155" i="16"/>
  <c r="K155" i="16"/>
  <c r="N12" i="16"/>
  <c r="K12" i="16"/>
  <c r="Q11" i="16"/>
  <c r="N11" i="16"/>
  <c r="K11" i="16"/>
  <c r="V10" i="16"/>
  <c r="Q10" i="16"/>
  <c r="N10" i="16"/>
  <c r="K10" i="16"/>
  <c r="N9" i="16"/>
  <c r="K9" i="16"/>
  <c r="V8" i="16"/>
  <c r="Q8" i="16"/>
  <c r="N8" i="16"/>
  <c r="K8" i="16"/>
  <c r="V7" i="16"/>
  <c r="Q7" i="16"/>
  <c r="N7" i="16"/>
  <c r="K7" i="16"/>
  <c r="N6" i="16"/>
  <c r="K6" i="16"/>
  <c r="N5" i="16"/>
  <c r="K5" i="16"/>
  <c r="V4" i="16"/>
  <c r="Q4" i="16"/>
  <c r="N4" i="16"/>
  <c r="K4" i="16"/>
  <c r="V60" i="16"/>
  <c r="S60" i="16"/>
  <c r="N60" i="16"/>
  <c r="K60" i="16"/>
  <c r="N3" i="16"/>
  <c r="K3" i="16"/>
  <c r="Y58" i="16" l="1"/>
  <c r="Y26" i="16"/>
  <c r="Y25" i="16"/>
  <c r="Y160" i="16"/>
  <c r="Y138" i="16"/>
  <c r="Y100" i="16"/>
  <c r="Y141" i="16"/>
  <c r="Y87" i="16"/>
  <c r="Y3" i="16"/>
  <c r="Y60" i="16"/>
  <c r="Y142" i="16"/>
  <c r="Y166" i="16"/>
  <c r="Y5" i="16"/>
  <c r="Y12" i="16"/>
  <c r="Y21" i="16"/>
  <c r="Y23" i="16"/>
  <c r="Y32" i="16"/>
  <c r="Y36" i="16"/>
  <c r="Y43" i="16"/>
  <c r="Y48" i="16"/>
  <c r="Y153" i="16"/>
  <c r="Y82" i="16"/>
  <c r="Y99" i="16"/>
  <c r="Y122" i="16"/>
  <c r="Y116" i="16"/>
  <c r="Y47" i="16"/>
  <c r="Y59" i="16"/>
  <c r="Y85" i="16"/>
  <c r="Y109" i="16"/>
  <c r="Y65" i="16"/>
  <c r="Y91" i="16"/>
  <c r="Y19" i="16"/>
  <c r="Y40" i="16"/>
  <c r="Y150" i="16"/>
  <c r="Y53" i="16"/>
  <c r="Y97" i="16"/>
  <c r="Y6" i="16"/>
  <c r="Y15" i="16"/>
  <c r="Y27" i="16"/>
  <c r="Y46" i="16"/>
  <c r="Y55" i="16"/>
  <c r="Y57" i="16"/>
  <c r="Y61" i="16"/>
  <c r="Y67" i="16"/>
  <c r="Y107" i="16"/>
  <c r="Y112" i="16"/>
  <c r="Y95" i="16"/>
  <c r="Y115" i="16"/>
  <c r="Y123" i="16"/>
  <c r="Y127" i="16"/>
  <c r="Y140" i="16"/>
  <c r="Y102" i="16"/>
  <c r="Y62" i="16"/>
  <c r="Y163" i="16"/>
  <c r="Y155" i="16"/>
  <c r="Y37" i="16"/>
  <c r="Y44" i="16"/>
  <c r="Y145" i="16"/>
  <c r="Y16" i="16"/>
  <c r="Y18" i="16"/>
  <c r="Y38" i="16"/>
  <c r="Y17" i="16"/>
  <c r="Y56" i="16"/>
  <c r="Y113" i="16"/>
  <c r="Y66" i="16"/>
  <c r="Y88" i="16"/>
  <c r="Y106" i="16"/>
  <c r="Y110" i="16"/>
  <c r="Y111" i="16"/>
  <c r="Y45" i="16"/>
  <c r="Y114" i="16"/>
  <c r="Y49" i="16"/>
  <c r="Y9" i="16"/>
  <c r="Y28" i="16"/>
  <c r="Y30" i="16"/>
  <c r="Y33" i="16"/>
  <c r="Y52" i="16"/>
  <c r="Y159" i="16"/>
  <c r="Y64" i="16"/>
  <c r="Y69" i="16"/>
  <c r="Y80" i="16"/>
  <c r="Y149" i="16"/>
  <c r="Y92" i="16"/>
  <c r="Y148" i="16"/>
  <c r="Y147" i="16"/>
  <c r="Y119" i="16"/>
  <c r="Y73" i="16"/>
  <c r="Y126" i="16"/>
  <c r="Y129" i="16"/>
  <c r="Y133" i="16"/>
  <c r="Y135" i="16"/>
  <c r="Y137" i="16"/>
  <c r="Y144" i="16"/>
  <c r="Y34" i="16"/>
  <c r="Y164" i="16"/>
  <c r="Y78" i="16"/>
  <c r="Y139" i="16"/>
  <c r="Y10" i="16"/>
  <c r="Y14" i="16"/>
  <c r="Y42" i="16"/>
  <c r="Y90" i="16"/>
  <c r="Y70" i="16"/>
  <c r="Y72" i="16"/>
  <c r="Y75" i="16"/>
  <c r="Y84" i="16"/>
  <c r="Y154" i="16"/>
  <c r="Y101" i="16"/>
  <c r="Y103" i="16"/>
  <c r="Y105" i="16"/>
  <c r="Y108" i="16"/>
  <c r="Y117" i="16"/>
  <c r="Y157" i="16"/>
  <c r="Y158" i="16"/>
  <c r="Y161" i="16"/>
  <c r="Y8" i="16"/>
  <c r="Y132" i="16"/>
  <c r="Y29" i="16"/>
  <c r="Y31" i="16"/>
  <c r="Y152" i="16"/>
  <c r="Y35" i="16"/>
  <c r="Y39" i="16"/>
  <c r="Y63" i="16"/>
  <c r="Y151" i="16"/>
  <c r="Y76" i="16"/>
  <c r="Y79" i="16"/>
  <c r="Y81" i="16"/>
  <c r="Y89" i="16"/>
  <c r="Y93" i="16"/>
  <c r="Y168" i="16"/>
  <c r="Y120" i="16"/>
  <c r="Y125" i="16"/>
  <c r="Y130" i="16"/>
  <c r="Y136" i="16"/>
  <c r="Y143" i="16"/>
  <c r="Y156" i="16"/>
  <c r="Y165" i="16"/>
  <c r="Y77" i="16"/>
  <c r="Y86" i="16"/>
  <c r="Y51" i="16"/>
  <c r="Y4" i="16"/>
  <c r="Y20" i="16"/>
  <c r="Y22" i="16"/>
  <c r="Y24" i="16"/>
  <c r="Y50" i="16"/>
  <c r="Y83" i="16"/>
  <c r="Y98" i="16"/>
  <c r="Y167" i="16"/>
  <c r="Y134" i="16"/>
  <c r="Y7" i="16"/>
  <c r="Y11" i="16"/>
  <c r="Y13" i="16"/>
  <c r="Y41" i="16"/>
  <c r="Y54" i="16"/>
  <c r="Y68" i="16"/>
  <c r="Y71" i="16"/>
  <c r="Y74" i="16"/>
  <c r="Y96" i="16"/>
  <c r="Y94" i="16"/>
  <c r="Y104" i="16"/>
  <c r="Y118" i="16"/>
  <c r="Y121" i="16"/>
  <c r="Y128" i="16"/>
  <c r="Y131" i="16"/>
  <c r="Y146" i="16"/>
  <c r="Y16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tc={967C8B0C-B73C-45DA-8EDC-FBD7AB3C5674}</author>
    <author>Tatiana Castro Vindas</author>
  </authors>
  <commentList>
    <comment ref="W5" authorId="0" shapeId="0" xr:uid="{967C8B0C-B73C-45DA-8EDC-FBD7AB3C5674}">
      <text>
        <t>[Threaded comment]
Your version of Excel allows you to read this threaded comment; however, any edits to it will get removed if the file is opened in a newer version of Excel. Learn more: https://go.microsoft.com/fwlink/?linkid=870924
Comment:
    Creado como mecanismo de la Administración Pública para respetar el patrimonio salarial de los servidores que ingresaron al Régimen de Servicio Civil durante la vigencia del Decreto N° 25592-MP, su aplicación se realiza con base en el oficio DG-484-2003 y al informe IT-NT-035-2003 suscritos por la Dirección General de Servicio Civil.</t>
      </text>
    </comment>
    <comment ref="N131" authorId="1" shapeId="0" xr:uid="{9B8A994F-E7C1-484A-A4ED-68FDDC8F7CFA}">
      <text>
        <r>
          <rPr>
            <sz val="9"/>
            <color indexed="81"/>
            <rFont val="Tahoma"/>
            <family val="2"/>
          </rPr>
          <t xml:space="preserve">
Profesional en Informática 1B</t>
        </r>
      </text>
    </comment>
  </commentList>
</comments>
</file>

<file path=xl/sharedStrings.xml><?xml version="1.0" encoding="utf-8"?>
<sst xmlns="http://schemas.openxmlformats.org/spreadsheetml/2006/main" count="956" uniqueCount="386">
  <si>
    <t>N°</t>
  </si>
  <si>
    <t>Cédula</t>
  </si>
  <si>
    <t>Ubicación</t>
  </si>
  <si>
    <t>Programa Presupuestario</t>
  </si>
  <si>
    <t xml:space="preserve"> No. Puesto</t>
  </si>
  <si>
    <t>Clase</t>
  </si>
  <si>
    <t>Especialidad</t>
  </si>
  <si>
    <t>Salario Base</t>
  </si>
  <si>
    <t>Valor Anualidad 2018</t>
  </si>
  <si>
    <t>N° Anualidades acumuladas al 2018</t>
  </si>
  <si>
    <t>Monto Anualidades Acumuladas 2018</t>
  </si>
  <si>
    <t>Valor Anualidad despues Ley 9635</t>
  </si>
  <si>
    <t>Total Anualidades 2019-2020-2021-2022-2023</t>
  </si>
  <si>
    <t>Monto Anualidades 2019-2020-2021-2022-2023</t>
  </si>
  <si>
    <t>Monto Disponibilidad Monto Fijo</t>
  </si>
  <si>
    <t>Porcentaje Dedicación Exclusiva</t>
  </si>
  <si>
    <t>Monto Dedicación Exclusiva</t>
  </si>
  <si>
    <t>Porcentaje Prohibición</t>
  </si>
  <si>
    <t>Monto Prohibición</t>
  </si>
  <si>
    <t>Quinquenio</t>
  </si>
  <si>
    <t>Puntos Carrera Profesional</t>
  </si>
  <si>
    <t>Monto Carrera Profesional</t>
  </si>
  <si>
    <t>Otros Sobresueldos</t>
  </si>
  <si>
    <t>Otros</t>
  </si>
  <si>
    <t>Salario Mensual</t>
  </si>
  <si>
    <t>0107080905</t>
  </si>
  <si>
    <t>SERVICIOS GENERALES</t>
  </si>
  <si>
    <t>100 REMUNERACIONES GESTION ADMINISTRATIVA</t>
  </si>
  <si>
    <t>504448</t>
  </si>
  <si>
    <t>Operador de Maquinaria de Servicio Civil 2</t>
  </si>
  <si>
    <t>No aplica</t>
  </si>
  <si>
    <t>0303810485</t>
  </si>
  <si>
    <t>NORMALIZACION Y ASESORIA</t>
  </si>
  <si>
    <t>200 REMUNERACIONES GESTION DEL RIESGO</t>
  </si>
  <si>
    <t>502744</t>
  </si>
  <si>
    <t>Profesional de Servicio Civil 3</t>
  </si>
  <si>
    <t>Sociología</t>
  </si>
  <si>
    <t>0106220066</t>
  </si>
  <si>
    <t>GESTION DE OPERACIONES</t>
  </si>
  <si>
    <t>504528</t>
  </si>
  <si>
    <t>Misceláneo de Servicio Civil 2</t>
  </si>
  <si>
    <t>Servicios Básicos</t>
  </si>
  <si>
    <t>0503020205</t>
  </si>
  <si>
    <t>504495</t>
  </si>
  <si>
    <t>0110980852</t>
  </si>
  <si>
    <t>INVESTIGACION Y ANALISIS DEL RIESGO</t>
  </si>
  <si>
    <t>504539</t>
  </si>
  <si>
    <t>Profesional de Servicio Civil 1, Grupo A</t>
  </si>
  <si>
    <t>Geografía</t>
  </si>
  <si>
    <t>0303440646</t>
  </si>
  <si>
    <t>GESTION DE PROCESOS DE RECONSTRUCCION</t>
  </si>
  <si>
    <t>502759</t>
  </si>
  <si>
    <t>Ingeniería Civil</t>
  </si>
  <si>
    <t>0115850133</t>
  </si>
  <si>
    <t>504507</t>
  </si>
  <si>
    <t>Técnico de Servicio Civil 2</t>
  </si>
  <si>
    <t>Operación de Radio</t>
  </si>
  <si>
    <t>0204670360</t>
  </si>
  <si>
    <t>504480</t>
  </si>
  <si>
    <t>Profesional Jefe de Servicio Civil 2</t>
  </si>
  <si>
    <t>Trabajo Social</t>
  </si>
  <si>
    <t>0107510183</t>
  </si>
  <si>
    <t>RECURSOS FINANCIEROS</t>
  </si>
  <si>
    <t>Profesional de Servicio Civil 2</t>
  </si>
  <si>
    <t>Administración</t>
  </si>
  <si>
    <t>504517</t>
  </si>
  <si>
    <t>Secretario de Servicio Civil 1</t>
  </si>
  <si>
    <t>0304100162</t>
  </si>
  <si>
    <t>504542</t>
  </si>
  <si>
    <t>0107360369</t>
  </si>
  <si>
    <t>AUDITORIA</t>
  </si>
  <si>
    <t>100 AUDITORIA</t>
  </si>
  <si>
    <t>Auditoria</t>
  </si>
  <si>
    <t>0116340411</t>
  </si>
  <si>
    <t>DESARROLLO ESTRATEGICO</t>
  </si>
  <si>
    <t>504451</t>
  </si>
  <si>
    <t>Profesional de Servicio Civil 1, Grupo B</t>
  </si>
  <si>
    <t>CONTRALORIA DE SERVICIOS</t>
  </si>
  <si>
    <t>504454</t>
  </si>
  <si>
    <t>Profesional Jefe de Servicio Civil 1</t>
  </si>
  <si>
    <t>0106440586</t>
  </si>
  <si>
    <t>PROVEEDURIA</t>
  </si>
  <si>
    <t>504488</t>
  </si>
  <si>
    <t>0113440717</t>
  </si>
  <si>
    <t>PLANIFICACION</t>
  </si>
  <si>
    <t>504491</t>
  </si>
  <si>
    <t>Ingeniería Industrial</t>
  </si>
  <si>
    <t>504537</t>
  </si>
  <si>
    <t>08-0112-0977</t>
  </si>
  <si>
    <t>502778</t>
  </si>
  <si>
    <t>0206590014</t>
  </si>
  <si>
    <t>502752</t>
  </si>
  <si>
    <t xml:space="preserve">Profesional de Servicio Civil 2 </t>
  </si>
  <si>
    <t>0113480996</t>
  </si>
  <si>
    <t>504447</t>
  </si>
  <si>
    <t>0106750722</t>
  </si>
  <si>
    <t>504535</t>
  </si>
  <si>
    <t>0116530005</t>
  </si>
  <si>
    <t>502780</t>
  </si>
  <si>
    <t>0105830366</t>
  </si>
  <si>
    <t>504522</t>
  </si>
  <si>
    <t>Trabajador Calificado de Servicio Civil 2</t>
  </si>
  <si>
    <t>Construcción Civil</t>
  </si>
  <si>
    <t>DESARROLLO HUMANO</t>
  </si>
  <si>
    <t>504464</t>
  </si>
  <si>
    <t>Médico General G1</t>
  </si>
  <si>
    <t>0401370007</t>
  </si>
  <si>
    <t>502769</t>
  </si>
  <si>
    <t>504536</t>
  </si>
  <si>
    <t>Contabilidad</t>
  </si>
  <si>
    <t>0601890204</t>
  </si>
  <si>
    <t>380108</t>
  </si>
  <si>
    <t>Auditora</t>
  </si>
  <si>
    <t>0109720335</t>
  </si>
  <si>
    <t>504484</t>
  </si>
  <si>
    <t>502786</t>
  </si>
  <si>
    <t>Derecho</t>
  </si>
  <si>
    <t>0115050263</t>
  </si>
  <si>
    <t>504525</t>
  </si>
  <si>
    <t>Trabajador Calificado de Servicio Civil 1</t>
  </si>
  <si>
    <t>0112360740</t>
  </si>
  <si>
    <t>Administración de Recursos Humanos</t>
  </si>
  <si>
    <t>Profesional de Servicio Civil 1, Grupo B (SALARIO GLOBAL)</t>
  </si>
  <si>
    <t>0108350396</t>
  </si>
  <si>
    <t>502740</t>
  </si>
  <si>
    <t>Geología</t>
  </si>
  <si>
    <t>0801080692</t>
  </si>
  <si>
    <t>502790</t>
  </si>
  <si>
    <t>Mecánica</t>
  </si>
  <si>
    <t>0110060110</t>
  </si>
  <si>
    <t>502757</t>
  </si>
  <si>
    <t>502758</t>
  </si>
  <si>
    <t>Profesional de Servicio Civil 3 (SALARIO GLOBAL)</t>
  </si>
  <si>
    <t>0107180922</t>
  </si>
  <si>
    <t>504516</t>
  </si>
  <si>
    <t>Conductor de Servicio Civil 2</t>
  </si>
  <si>
    <t>0107930013</t>
  </si>
  <si>
    <t>502781</t>
  </si>
  <si>
    <t>12-22009136</t>
  </si>
  <si>
    <t>504496</t>
  </si>
  <si>
    <t>Técnico de Servicio Civil 1 (SALARIO GLOBAL)</t>
  </si>
  <si>
    <t>0110400429</t>
  </si>
  <si>
    <t>RELACIONES INTERNACIONALES Y COOPERACION</t>
  </si>
  <si>
    <t>504457</t>
  </si>
  <si>
    <t>Cooperación Internacional</t>
  </si>
  <si>
    <t>0115590598</t>
  </si>
  <si>
    <t>DIRECCION DE GESTION DEL RIESGO</t>
  </si>
  <si>
    <t>502762</t>
  </si>
  <si>
    <t>Técnico de Servicio Civil 3</t>
  </si>
  <si>
    <t>504461</t>
  </si>
  <si>
    <t>0106800310</t>
  </si>
  <si>
    <t>502753</t>
  </si>
  <si>
    <t>AuditorIa</t>
  </si>
  <si>
    <t>.</t>
  </si>
  <si>
    <t>0106970116</t>
  </si>
  <si>
    <t>504515</t>
  </si>
  <si>
    <t>Técnico en Informática 1</t>
  </si>
  <si>
    <t>Digitación</t>
  </si>
  <si>
    <t>0402360241</t>
  </si>
  <si>
    <t>504530</t>
  </si>
  <si>
    <t>0109770116</t>
  </si>
  <si>
    <t>TECNOLOGIAS DE INFORMACION</t>
  </si>
  <si>
    <t>504526</t>
  </si>
  <si>
    <t>Profesional en Informática 1, Grupo C</t>
  </si>
  <si>
    <t>Informática y Computación</t>
  </si>
  <si>
    <t>0800810366</t>
  </si>
  <si>
    <t>502761</t>
  </si>
  <si>
    <t>0113200645</t>
  </si>
  <si>
    <t>0205440350</t>
  </si>
  <si>
    <t>502774</t>
  </si>
  <si>
    <t>0601960335</t>
  </si>
  <si>
    <t>504514</t>
  </si>
  <si>
    <t>Profesional Jefe de Servicio Civil 3</t>
  </si>
  <si>
    <t>ASESORIA LEGAL</t>
  </si>
  <si>
    <t>504468</t>
  </si>
  <si>
    <t>0110920160</t>
  </si>
  <si>
    <t>504460</t>
  </si>
  <si>
    <t>0108460971</t>
  </si>
  <si>
    <t>504533</t>
  </si>
  <si>
    <t>504445</t>
  </si>
  <si>
    <t>0108940900</t>
  </si>
  <si>
    <t>502772</t>
  </si>
  <si>
    <t>Oficinista de Servicio Civil 1</t>
  </si>
  <si>
    <t>Labores Varias de Oficina</t>
  </si>
  <si>
    <t>0108620485</t>
  </si>
  <si>
    <t>DIRECCION GESTION DEL RIESGO</t>
  </si>
  <si>
    <t>Director Gestión de Desastres</t>
  </si>
  <si>
    <t>504501</t>
  </si>
  <si>
    <t>0113150073</t>
  </si>
  <si>
    <t>504458</t>
  </si>
  <si>
    <t>Profesional de Servicio Civil 2 (SALARIO UNICO)</t>
  </si>
  <si>
    <t>0602060751</t>
  </si>
  <si>
    <t>504440</t>
  </si>
  <si>
    <t>504492</t>
  </si>
  <si>
    <t>PRESIDENCIA EJECUTIVA</t>
  </si>
  <si>
    <t>504502</t>
  </si>
  <si>
    <t>Secretario de Servicio Civil 2</t>
  </si>
  <si>
    <t>05-0361-0713</t>
  </si>
  <si>
    <t>502785</t>
  </si>
  <si>
    <t>Administración Pública</t>
  </si>
  <si>
    <t>Técnico de Servicio Civil 1</t>
  </si>
  <si>
    <t>COMUNICACION INSTITUCIONAL</t>
  </si>
  <si>
    <t>Técnico de Servicio Civil 3 (SALARIO UNICO)</t>
  </si>
  <si>
    <t>Periodismo</t>
  </si>
  <si>
    <t>504446</t>
  </si>
  <si>
    <t>504437</t>
  </si>
  <si>
    <t>0109140945</t>
  </si>
  <si>
    <t>504497</t>
  </si>
  <si>
    <t>Planificación</t>
  </si>
  <si>
    <t>502754</t>
  </si>
  <si>
    <t>NT</t>
  </si>
  <si>
    <t>502742</t>
  </si>
  <si>
    <t>DIRECCION GESTION ADMINISTRATIVA</t>
  </si>
  <si>
    <t>504477</t>
  </si>
  <si>
    <t>502779</t>
  </si>
  <si>
    <t>504439</t>
  </si>
  <si>
    <t>504494</t>
  </si>
  <si>
    <t>Misceláneo de Servicio Civil 1 (SALARIO GLOBAL)</t>
  </si>
  <si>
    <t>Labores Básicas de Mantenimiento</t>
  </si>
  <si>
    <t>0113410642</t>
  </si>
  <si>
    <t>504473</t>
  </si>
  <si>
    <t>504452</t>
  </si>
  <si>
    <t>0110740460</t>
  </si>
  <si>
    <t>504534</t>
  </si>
  <si>
    <t>0107820647</t>
  </si>
  <si>
    <t>504436</t>
  </si>
  <si>
    <t>504493</t>
  </si>
  <si>
    <t>502747</t>
  </si>
  <si>
    <t>502776</t>
  </si>
  <si>
    <t>01-1302-0268</t>
  </si>
  <si>
    <t>502789</t>
  </si>
  <si>
    <t>504532</t>
  </si>
  <si>
    <t>Profesional en Informática 1 B</t>
  </si>
  <si>
    <t>0401720813</t>
  </si>
  <si>
    <t>504475</t>
  </si>
  <si>
    <t>DIRECCION EJECUTIVA</t>
  </si>
  <si>
    <t>504527</t>
  </si>
  <si>
    <t>504498</t>
  </si>
  <si>
    <t>Oficinista de Servicio Civil 2</t>
  </si>
  <si>
    <t>0304240798</t>
  </si>
  <si>
    <t>504511</t>
  </si>
  <si>
    <t>0108070379</t>
  </si>
  <si>
    <t>504438</t>
  </si>
  <si>
    <t>Divulgación</t>
  </si>
  <si>
    <t>101 REMUNERACIONES GESTION ADMINISTRATIVA</t>
  </si>
  <si>
    <t>504503</t>
  </si>
  <si>
    <t>Psicología</t>
  </si>
  <si>
    <t>0113410807</t>
  </si>
  <si>
    <t>380109</t>
  </si>
  <si>
    <t>Director Ejecutivo (SALARIO GLOBAL)</t>
  </si>
  <si>
    <t>504462</t>
  </si>
  <si>
    <t>502745</t>
  </si>
  <si>
    <t>504478</t>
  </si>
  <si>
    <t>0106320511</t>
  </si>
  <si>
    <t>504471</t>
  </si>
  <si>
    <t>0110890207</t>
  </si>
  <si>
    <t>504520</t>
  </si>
  <si>
    <t>Electrónica</t>
  </si>
  <si>
    <t>502743</t>
  </si>
  <si>
    <t>0109940590</t>
  </si>
  <si>
    <t>201 REMUNERACIONES GESTION DEL RIESGO</t>
  </si>
  <si>
    <t>502764</t>
  </si>
  <si>
    <t>504482</t>
  </si>
  <si>
    <t>502748</t>
  </si>
  <si>
    <t>0110960648</t>
  </si>
  <si>
    <t>502765</t>
  </si>
  <si>
    <t>0203980151</t>
  </si>
  <si>
    <t>502775</t>
  </si>
  <si>
    <t>Salud, Seguridad e Higiene Ocupacional</t>
  </si>
  <si>
    <t>0203970519</t>
  </si>
  <si>
    <t>504450</t>
  </si>
  <si>
    <t>504476</t>
  </si>
  <si>
    <t>Verificar</t>
  </si>
  <si>
    <t>504442</t>
  </si>
  <si>
    <t>Conductor de Servicio Civil 1 (SALARIO GLOBAL)</t>
  </si>
  <si>
    <t>01-1230-0872</t>
  </si>
  <si>
    <t>502750</t>
  </si>
  <si>
    <t>504490</t>
  </si>
  <si>
    <t>502767</t>
  </si>
  <si>
    <t>504459</t>
  </si>
  <si>
    <t>380422</t>
  </si>
  <si>
    <t>Presidente</t>
  </si>
  <si>
    <t>0105910056</t>
  </si>
  <si>
    <t>504474</t>
  </si>
  <si>
    <t>verificar</t>
  </si>
  <si>
    <t>0109830793</t>
  </si>
  <si>
    <t>504444</t>
  </si>
  <si>
    <t>Conductor de Servicio Civil 2 (SALARIO GLOBAL)</t>
  </si>
  <si>
    <t>No tiene</t>
  </si>
  <si>
    <t>0110640921</t>
  </si>
  <si>
    <t>504512</t>
  </si>
  <si>
    <t>0117550014</t>
  </si>
  <si>
    <t>502782</t>
  </si>
  <si>
    <t>0110700022</t>
  </si>
  <si>
    <t>504500</t>
  </si>
  <si>
    <t>Archivística</t>
  </si>
  <si>
    <t>0304070078</t>
  </si>
  <si>
    <t>502749</t>
  </si>
  <si>
    <t>0303220012</t>
  </si>
  <si>
    <t>502784</t>
  </si>
  <si>
    <t>504470</t>
  </si>
  <si>
    <t>Recepción</t>
  </si>
  <si>
    <t>0800840262</t>
  </si>
  <si>
    <t>502763</t>
  </si>
  <si>
    <t>Gestión en Desastres</t>
  </si>
  <si>
    <t>01-1480-0179</t>
  </si>
  <si>
    <t>504481</t>
  </si>
  <si>
    <t>Secretario de Servicio Civil 1 (SALARIO UNICO)</t>
  </si>
  <si>
    <t>0204280969</t>
  </si>
  <si>
    <t>504453</t>
  </si>
  <si>
    <t>0114590880</t>
  </si>
  <si>
    <t>504467</t>
  </si>
  <si>
    <t>0206460669</t>
  </si>
  <si>
    <t>504544</t>
  </si>
  <si>
    <t>0105700429</t>
  </si>
  <si>
    <t>502746</t>
  </si>
  <si>
    <t>0801140889</t>
  </si>
  <si>
    <t>502741</t>
  </si>
  <si>
    <t>18-6200-8472</t>
  </si>
  <si>
    <t>504546</t>
  </si>
  <si>
    <t>Misceláneo de Servicio Civil 1 (SALARIO UNICO)</t>
  </si>
  <si>
    <t>0110450334</t>
  </si>
  <si>
    <t>504538</t>
  </si>
  <si>
    <t>Profesional Jefe en informática 1, Grupo B</t>
  </si>
  <si>
    <t>0106780602</t>
  </si>
  <si>
    <t>504465</t>
  </si>
  <si>
    <t>Gestión Desastres</t>
  </si>
  <si>
    <t>0401950595</t>
  </si>
  <si>
    <t>504531</t>
  </si>
  <si>
    <t>0109070154</t>
  </si>
  <si>
    <t>504541</t>
  </si>
  <si>
    <t>0105990743</t>
  </si>
  <si>
    <t>504463</t>
  </si>
  <si>
    <t>0106130212</t>
  </si>
  <si>
    <t>504489</t>
  </si>
  <si>
    <t>0701520866</t>
  </si>
  <si>
    <t>502739</t>
  </si>
  <si>
    <t>0106060737</t>
  </si>
  <si>
    <t>502755</t>
  </si>
  <si>
    <t>Profesional en Informática 2</t>
  </si>
  <si>
    <t>0106200094</t>
  </si>
  <si>
    <t>504504</t>
  </si>
  <si>
    <t>0108210068</t>
  </si>
  <si>
    <t>504479</t>
  </si>
  <si>
    <t>502756</t>
  </si>
  <si>
    <t>0106310451</t>
  </si>
  <si>
    <t>504472</t>
  </si>
  <si>
    <t>0105930523</t>
  </si>
  <si>
    <t>504443</t>
  </si>
  <si>
    <t>504485</t>
  </si>
  <si>
    <t>VACANTE</t>
  </si>
  <si>
    <t>502787</t>
  </si>
  <si>
    <t>504469</t>
  </si>
  <si>
    <t>502751</t>
  </si>
  <si>
    <t>504449</t>
  </si>
  <si>
    <t>504521</t>
  </si>
  <si>
    <t>Promoción Social</t>
  </si>
  <si>
    <t>502773</t>
  </si>
  <si>
    <t xml:space="preserve">Técnico de Servicio Civil 3 </t>
  </si>
  <si>
    <t>502791</t>
  </si>
  <si>
    <t>504524</t>
  </si>
  <si>
    <t>504456</t>
  </si>
  <si>
    <t>504545</t>
  </si>
  <si>
    <t>504513</t>
  </si>
  <si>
    <t>0106160659</t>
  </si>
  <si>
    <t>504455</t>
  </si>
  <si>
    <t>Bibliotecología</t>
  </si>
  <si>
    <t>502766</t>
  </si>
  <si>
    <t>0108120250</t>
  </si>
  <si>
    <t>502777</t>
  </si>
  <si>
    <t>504508</t>
  </si>
  <si>
    <t>0109260071</t>
  </si>
  <si>
    <t>504486</t>
  </si>
  <si>
    <t>Forestal</t>
  </si>
  <si>
    <t>0111300011</t>
  </si>
  <si>
    <t>504505</t>
  </si>
  <si>
    <t>0110310973</t>
  </si>
  <si>
    <t>504466</t>
  </si>
  <si>
    <t>502788</t>
  </si>
  <si>
    <t>0401650473</t>
  </si>
  <si>
    <t>502768</t>
  </si>
  <si>
    <t>0900760904</t>
  </si>
  <si>
    <t>504487</t>
  </si>
  <si>
    <t>0402130750</t>
  </si>
  <si>
    <t>504543</t>
  </si>
  <si>
    <t>Misceláneo de Servicio Civil 2 (SALARIO GLOBAL)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</si>
</sst>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1" xfId="2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0" fillId="0" borderId="1" xfId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9" fontId="2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9" fontId="0" fillId="0" borderId="0" xfId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3" fontId="3" fillId="0" borderId="1" xfId="2" applyFont="1" applyBorder="1" applyAlignment="1">
      <alignment vertical="center" wrapText="1"/>
    </xf>
    <xf numFmtId="9" fontId="2" fillId="0" borderId="1" xfId="1" applyFont="1" applyFill="1" applyBorder="1" applyAlignment="1">
      <alignment vertical="center" wrapText="1"/>
    </xf>
    <xf numFmtId="43" fontId="3" fillId="0" borderId="1" xfId="2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3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5" fillId="0" borderId="0" xfId="2" applyNumberFormat="1" applyFont="1" applyAlignment="1">
      <alignment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5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vertical="center" wrapText="1"/>
    </xf>
    <xf numFmtId="4" fontId="5" fillId="0" borderId="1" xfId="2" applyNumberFormat="1" applyFont="1" applyFill="1" applyBorder="1" applyAlignment="1">
      <alignment vertical="center" wrapText="1"/>
    </xf>
    <xf numFmtId="4" fontId="3" fillId="0" borderId="0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3" fontId="2" fillId="0" borderId="4" xfId="2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3" fillId="2" borderId="5" xfId="2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8" fillId="0" borderId="5" xfId="2" applyNumberFormat="1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9" fontId="9" fillId="0" borderId="7" xfId="1" applyFont="1" applyFill="1" applyBorder="1" applyAlignment="1">
      <alignment horizontal="center" vertical="center" wrapText="1"/>
    </xf>
    <xf numFmtId="4" fontId="9" fillId="0" borderId="7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6">
    <cellStyle name="Millares" xfId="2" builtinId="3"/>
    <cellStyle name="Millares 2" xfId="3" xr:uid="{A31E4D19-8B9C-4040-9987-5CB8E0E05216}"/>
    <cellStyle name="Millares 2 2" xfId="5" xr:uid="{94F8B6A1-A659-460C-A157-2103C832DB3A}"/>
    <cellStyle name="Millares 3" xfId="4" xr:uid="{9F653956-36C2-46F4-A794-EB0D611DBA01}"/>
    <cellStyle name="Normal" xfId="0" builtinId="0"/>
    <cellStyle name="Porcentaje" xfId="1" builtinId="5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9204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90</xdr:row>
      <xdr:rowOff>0</xdr:rowOff>
    </xdr:from>
    <xdr:ext cx="304800" cy="325754"/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DE2531CC-8C52-4E07-9560-99EC4F679709}"/>
            </a:ext>
          </a:extLst>
        </xdr:cNvPr>
        <xdr:cNvSpPr>
          <a:spLocks noChangeAspect="1" noChangeArrowheads="1"/>
        </xdr:cNvSpPr>
      </xdr:nvSpPr>
      <xdr:spPr bwMode="auto">
        <a:xfrm>
          <a:off x="40690800" y="35499675"/>
          <a:ext cx="304800" cy="325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576943</xdr:colOff>
      <xdr:row>0</xdr:row>
      <xdr:rowOff>21771</xdr:rowOff>
    </xdr:from>
    <xdr:to>
      <xdr:col>5</xdr:col>
      <xdr:colOff>1411435</xdr:colOff>
      <xdr:row>0</xdr:row>
      <xdr:rowOff>1545903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D53FAE-F478-ED8C-F9AF-9B2F8532F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21771"/>
          <a:ext cx="7453006" cy="152413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ilvia López Mora" id="{A0A1EC58-57DF-449F-BC68-713DF6A186F8}" userId="S::slopez@cne.go.cr::0d72e963-7686-4586-99fc-0d15e5092fd4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6438B8-A9B8-4FCA-BC31-7A2B10C57585}" name="Tabla13" displayName="Tabla13" ref="A2:Y170" totalsRowCount="1" headerRowDxfId="52" headerRowBorderDxfId="50" tableBorderDxfId="51">
  <autoFilter ref="A2:Y169" xr:uid="{4F9C21AA-E929-443A-8BD8-90A85B985FDB}"/>
  <tableColumns count="25">
    <tableColumn id="1" xr3:uid="{A2709870-D2B9-4257-B772-6B5C9705EBAB}" name="N°" dataDxfId="48" totalsRowDxfId="49"/>
    <tableColumn id="2" xr3:uid="{49681B2A-5CB4-4E7A-9FB0-DD40FBC4733E}" name="Cédula" dataDxfId="46" totalsRowDxfId="47"/>
    <tableColumn id="5" xr3:uid="{7666CD8B-4D59-49F6-832B-F1A203E50730}" name="Ubicación" dataDxfId="44" totalsRowDxfId="45"/>
    <tableColumn id="6" xr3:uid="{D10BE0CC-DAC2-44A7-B062-1A6D00C13D1C}" name="Programa Presupuestario" dataDxfId="42" totalsRowDxfId="43"/>
    <tableColumn id="7" xr3:uid="{7FDC54B0-9DAA-4EB5-A3B6-6EA168FA4561}" name=" No. Puesto" dataDxfId="40" totalsRowDxfId="41"/>
    <tableColumn id="8" xr3:uid="{2CCD9ABF-2849-4A8A-9BC9-B01AC3B9071A}" name="Clase" dataDxfId="38" totalsRowDxfId="39"/>
    <tableColumn id="9" xr3:uid="{955F11DA-4475-4870-89AF-EFDCDF63A316}" name="Especialidad" dataDxfId="36" totalsRowDxfId="37"/>
    <tableColumn id="12" xr3:uid="{07AE0B8A-766A-4C6D-A378-54161F6E7520}" name="Salario Base" dataDxfId="34" totalsRowDxfId="35"/>
    <tableColumn id="14" xr3:uid="{4A9FFBF1-2E58-496F-95B6-75BE9361016D}" name="Valor Anualidad 2018" dataDxfId="32" totalsRowDxfId="33"/>
    <tableColumn id="15" xr3:uid="{37EC37F5-D83A-4FDB-8163-DC3FB89A9E7F}" name="N° Anualidades acumuladas al 2018" dataDxfId="30" totalsRowDxfId="31"/>
    <tableColumn id="16" xr3:uid="{3F062F40-20B3-47B6-AB90-4B8C6D1E8D5B}" name="Monto Anualidades Acumuladas 2018" dataDxfId="28" totalsRowDxfId="29">
      <calculatedColumnFormula>+I3*J3</calculatedColumnFormula>
    </tableColumn>
    <tableColumn id="17" xr3:uid="{DE587327-DF44-47F9-8455-F88451BF5562}" name="Valor Anualidad despues Ley 9635" dataDxfId="26" totalsRowDxfId="27"/>
    <tableColumn id="18" xr3:uid="{223E32B7-9A0A-4D7D-A806-21D45CD72B20}" name="Total Anualidades 2019-2020-2021-2022-2023" dataDxfId="24" totalsRowDxfId="25"/>
    <tableColumn id="19" xr3:uid="{D8B0E235-7939-4DF4-9B84-D2192D8C568D}" name="Monto Anualidades 2019-2020-2021-2022-2023" dataDxfId="22" totalsRowDxfId="23">
      <calculatedColumnFormula>+L3*M3</calculatedColumnFormula>
    </tableColumn>
    <tableColumn id="20" xr3:uid="{B59E457C-3C5C-4EFE-B7F2-14E8838F7729}" name="Monto Disponibilidad Monto Fijo" dataDxfId="20" totalsRowDxfId="21"/>
    <tableColumn id="21" xr3:uid="{1610EADA-7940-42EF-8BB3-9A34BD9EC7C6}" name="Porcentaje Dedicación Exclusiva" dataDxfId="18" totalsRowDxfId="19" dataCellStyle="Porcentaje"/>
    <tableColumn id="22" xr3:uid="{9A7D40C5-C5EF-4E55-A37C-5775A02749F3}" name="Monto Dedicación Exclusiva" dataDxfId="16" totalsRowDxfId="17"/>
    <tableColumn id="23" xr3:uid="{E6098474-1B3F-4A09-B3B5-F186D5396DAE}" name="Porcentaje Prohibición" dataDxfId="14" totalsRowDxfId="15" dataCellStyle="Porcentaje"/>
    <tableColumn id="24" xr3:uid="{CA86485C-7140-4AFF-A968-500B9647C140}" name="Monto Prohibición" dataDxfId="12" totalsRowDxfId="13"/>
    <tableColumn id="25" xr3:uid="{EBC0EA10-CCC8-457B-9707-06DEBB3A5A14}" name="Quinquenio" dataDxfId="10" totalsRowDxfId="11"/>
    <tableColumn id="26" xr3:uid="{2BBFC5E8-DEBB-4D9A-A05C-E7FDF4D4E3F9}" name="Puntos Carrera Profesional" dataDxfId="8" totalsRowDxfId="9"/>
    <tableColumn id="27" xr3:uid="{C96C7E90-389D-4469-BE21-6A14C48DECF6}" name="Monto Carrera Profesional" dataDxfId="6" totalsRowDxfId="7"/>
    <tableColumn id="28" xr3:uid="{CE5B513D-F458-4F82-B2EA-06226C7ED3DE}" name="Otros Sobresueldos" dataDxfId="4" totalsRowDxfId="5"/>
    <tableColumn id="29" xr3:uid="{E4CCC51C-6356-42EA-A73F-9D0955CA5481}" name="Otros" dataDxfId="2" totalsRowDxfId="3" dataCellStyle="Millares"/>
    <tableColumn id="30" xr3:uid="{176C6C4D-DACF-4090-A44A-CEBC39965CB2}" name="Salario Mensual" dataDxfId="0" totalsRowDxfId="1">
      <calculatedColumnFormula>+H3+K3+N3+O3+Q3+S3+T3+V3+W3+X3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5" dT="2022-06-15T21:41:52.12" personId="{A0A1EC58-57DF-449F-BC68-713DF6A186F8}" id="{967C8B0C-B73C-45DA-8EDC-FBD7AB3C5674}">
    <text>Creado como mecanismo de la Administración Pública para respetar el patrimonio salarial de los servidores que ingresaron al Régimen de Servicio Civil durante la vigencia del Decreto N° 25592-MP, su aplicación se realiza con base en el oficio DG-484-2003 y al informe IT-NT-035-2003 suscritos por la Dirección General de Servicio Civil.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20D3E-E616-4992-94E9-A9E47303934D}">
  <dimension ref="A1:Z170"/>
  <sheetViews>
    <sheetView showGridLines="0" tabSelected="1" zoomScale="70" zoomScaleNormal="70" workbookViewId="0">
      <pane xSplit="2" ySplit="2" topLeftCell="C3" activePane="bottomRight" state="frozen"/>
      <selection pane="bottomRight" activeCell="C9" sqref="C9"/>
      <selection pane="bottomLeft" activeCell="A2" sqref="A2"/>
      <selection pane="topRight" activeCell="B1" sqref="B1"/>
    </sheetView>
  </sheetViews>
  <sheetFormatPr defaultColWidth="11.42578125" defaultRowHeight="15"/>
  <cols>
    <col min="1" max="1" width="11.42578125" style="24"/>
    <col min="2" max="2" width="17.85546875" style="24" customWidth="1"/>
    <col min="3" max="3" width="26.85546875" style="25" customWidth="1"/>
    <col min="4" max="4" width="54.28515625" style="25" customWidth="1"/>
    <col min="5" max="5" width="15.42578125" style="25" customWidth="1"/>
    <col min="6" max="6" width="25.5703125" style="9" customWidth="1"/>
    <col min="7" max="7" width="18.85546875" style="9" customWidth="1"/>
    <col min="8" max="8" width="18.7109375" style="26" customWidth="1"/>
    <col min="9" max="9" width="19.140625" style="27" customWidth="1"/>
    <col min="10" max="10" width="21" style="9" customWidth="1"/>
    <col min="11" max="11" width="25.28515625" style="26" customWidth="1"/>
    <col min="12" max="12" width="21.42578125" style="9" customWidth="1"/>
    <col min="13" max="13" width="24.7109375" style="9" customWidth="1"/>
    <col min="14" max="15" width="20.42578125" style="26" customWidth="1"/>
    <col min="16" max="16" width="20.42578125" style="28" customWidth="1"/>
    <col min="17" max="17" width="20.42578125" style="26" customWidth="1"/>
    <col min="18" max="18" width="20.42578125" style="28" customWidth="1"/>
    <col min="19" max="19" width="20.42578125" style="26" customWidth="1"/>
    <col min="20" max="20" width="17.140625" style="29" customWidth="1"/>
    <col min="21" max="21" width="17.140625" style="9" customWidth="1"/>
    <col min="22" max="22" width="17.140625" style="29" customWidth="1"/>
    <col min="23" max="23" width="17.140625" style="9" customWidth="1"/>
    <col min="24" max="24" width="17.140625" style="39" customWidth="1"/>
    <col min="25" max="25" width="17.140625" style="9" customWidth="1"/>
    <col min="26" max="16384" width="11.42578125" style="9"/>
  </cols>
  <sheetData>
    <row r="1" spans="1:25" ht="128.44999999999999" customHeight="1"/>
    <row r="2" spans="1:25" s="75" customFormat="1" ht="42.6" customHeight="1">
      <c r="A2" s="69" t="s">
        <v>0</v>
      </c>
      <c r="B2" s="70" t="s">
        <v>1</v>
      </c>
      <c r="C2" s="70" t="s">
        <v>2</v>
      </c>
      <c r="D2" s="70" t="s">
        <v>3</v>
      </c>
      <c r="E2" s="70" t="s">
        <v>4</v>
      </c>
      <c r="F2" s="70" t="s">
        <v>5</v>
      </c>
      <c r="G2" s="70" t="s">
        <v>6</v>
      </c>
      <c r="H2" s="70" t="s">
        <v>7</v>
      </c>
      <c r="I2" s="71" t="s">
        <v>8</v>
      </c>
      <c r="J2" s="72" t="s">
        <v>9</v>
      </c>
      <c r="K2" s="70" t="s">
        <v>10</v>
      </c>
      <c r="L2" s="70" t="s">
        <v>11</v>
      </c>
      <c r="M2" s="70" t="s">
        <v>12</v>
      </c>
      <c r="N2" s="70" t="s">
        <v>13</v>
      </c>
      <c r="O2" s="70" t="s">
        <v>14</v>
      </c>
      <c r="P2" s="73" t="s">
        <v>15</v>
      </c>
      <c r="Q2" s="70" t="s">
        <v>16</v>
      </c>
      <c r="R2" s="73" t="s">
        <v>17</v>
      </c>
      <c r="S2" s="70" t="s">
        <v>18</v>
      </c>
      <c r="T2" s="70" t="s">
        <v>19</v>
      </c>
      <c r="U2" s="70" t="s">
        <v>20</v>
      </c>
      <c r="V2" s="71" t="s">
        <v>21</v>
      </c>
      <c r="W2" s="70" t="s">
        <v>22</v>
      </c>
      <c r="X2" s="74" t="s">
        <v>23</v>
      </c>
      <c r="Y2" s="70" t="s">
        <v>24</v>
      </c>
    </row>
    <row r="3" spans="1:25" ht="30">
      <c r="A3" s="38">
        <v>1</v>
      </c>
      <c r="B3" s="1" t="s">
        <v>25</v>
      </c>
      <c r="C3" s="1" t="s">
        <v>26</v>
      </c>
      <c r="D3" s="2" t="s">
        <v>27</v>
      </c>
      <c r="E3" s="1" t="s">
        <v>28</v>
      </c>
      <c r="F3" s="1" t="s">
        <v>29</v>
      </c>
      <c r="G3" s="1" t="s">
        <v>30</v>
      </c>
      <c r="H3" s="3">
        <v>344650</v>
      </c>
      <c r="I3" s="4">
        <v>6859</v>
      </c>
      <c r="J3" s="1">
        <v>3</v>
      </c>
      <c r="K3" s="3">
        <f t="shared" ref="K3:K34" si="0">+I3*J3</f>
        <v>20577</v>
      </c>
      <c r="L3" s="4">
        <v>8564</v>
      </c>
      <c r="M3" s="48">
        <v>5</v>
      </c>
      <c r="N3" s="3">
        <f t="shared" ref="N3:N34" si="1">+L3*M3</f>
        <v>42820</v>
      </c>
      <c r="O3" s="3">
        <v>50572.5</v>
      </c>
      <c r="P3" s="5"/>
      <c r="Q3" s="6"/>
      <c r="R3" s="5"/>
      <c r="S3" s="6"/>
      <c r="T3" s="3"/>
      <c r="U3" s="1"/>
      <c r="V3" s="3"/>
      <c r="W3" s="1"/>
      <c r="X3" s="40"/>
      <c r="Y3" s="4">
        <f t="shared" ref="Y3:Y34" si="2">+H3+K3+N3+O3+Q3+S3+T3+V3+W3</f>
        <v>458619.5</v>
      </c>
    </row>
    <row r="4" spans="1:25" ht="28.5">
      <c r="A4" s="38">
        <v>2</v>
      </c>
      <c r="B4" s="1" t="s">
        <v>31</v>
      </c>
      <c r="C4" s="1" t="s">
        <v>32</v>
      </c>
      <c r="D4" s="2" t="s">
        <v>33</v>
      </c>
      <c r="E4" s="1" t="s">
        <v>34</v>
      </c>
      <c r="F4" s="1" t="s">
        <v>35</v>
      </c>
      <c r="G4" s="1" t="s">
        <v>36</v>
      </c>
      <c r="H4" s="3">
        <v>759950</v>
      </c>
      <c r="I4" s="4">
        <v>14525</v>
      </c>
      <c r="J4" s="1">
        <v>9</v>
      </c>
      <c r="K4" s="3">
        <f t="shared" si="0"/>
        <v>130725</v>
      </c>
      <c r="L4" s="4">
        <v>14598</v>
      </c>
      <c r="M4" s="47">
        <v>4</v>
      </c>
      <c r="N4" s="3">
        <f t="shared" si="1"/>
        <v>58392</v>
      </c>
      <c r="O4" s="3"/>
      <c r="P4" s="5">
        <v>0.55000000000000004</v>
      </c>
      <c r="Q4" s="3">
        <f>+P4*H4</f>
        <v>417972.50000000006</v>
      </c>
      <c r="R4" s="5"/>
      <c r="S4" s="6"/>
      <c r="T4" s="3"/>
      <c r="U4" s="1">
        <v>30</v>
      </c>
      <c r="V4" s="3">
        <f>+U4*2273</f>
        <v>68190</v>
      </c>
      <c r="W4" s="1"/>
      <c r="X4" s="40"/>
      <c r="Y4" s="4">
        <f t="shared" si="2"/>
        <v>1435229.5</v>
      </c>
    </row>
    <row r="5" spans="1:25" ht="27" customHeight="1">
      <c r="A5" s="38">
        <v>3</v>
      </c>
      <c r="B5" s="1" t="s">
        <v>37</v>
      </c>
      <c r="C5" s="1" t="s">
        <v>38</v>
      </c>
      <c r="D5" s="2" t="s">
        <v>33</v>
      </c>
      <c r="E5" s="1" t="s">
        <v>39</v>
      </c>
      <c r="F5" s="1" t="s">
        <v>40</v>
      </c>
      <c r="G5" s="1" t="s">
        <v>41</v>
      </c>
      <c r="H5" s="3">
        <v>293000</v>
      </c>
      <c r="I5" s="4">
        <v>6859</v>
      </c>
      <c r="J5" s="1">
        <v>27</v>
      </c>
      <c r="K5" s="3">
        <f t="shared" si="0"/>
        <v>185193</v>
      </c>
      <c r="L5" s="4">
        <v>7252</v>
      </c>
      <c r="M5" s="47">
        <v>5</v>
      </c>
      <c r="N5" s="3">
        <f t="shared" si="1"/>
        <v>36260</v>
      </c>
      <c r="O5" s="3"/>
      <c r="P5" s="5"/>
      <c r="Q5" s="3"/>
      <c r="R5" s="5"/>
      <c r="S5" s="3"/>
      <c r="T5" s="3">
        <v>500</v>
      </c>
      <c r="U5" s="1"/>
      <c r="V5" s="3"/>
      <c r="W5" s="63">
        <v>4794.16</v>
      </c>
      <c r="X5" s="40"/>
      <c r="Y5" s="4">
        <f t="shared" si="2"/>
        <v>519747.16</v>
      </c>
    </row>
    <row r="6" spans="1:25" ht="30" customHeight="1">
      <c r="A6" s="38">
        <v>4</v>
      </c>
      <c r="B6" s="1" t="s">
        <v>42</v>
      </c>
      <c r="C6" s="1" t="s">
        <v>26</v>
      </c>
      <c r="D6" s="2" t="s">
        <v>27</v>
      </c>
      <c r="E6" s="1" t="s">
        <v>43</v>
      </c>
      <c r="F6" s="1" t="s">
        <v>29</v>
      </c>
      <c r="G6" s="1" t="s">
        <v>30</v>
      </c>
      <c r="H6" s="3">
        <v>344650</v>
      </c>
      <c r="I6" s="4">
        <v>6859</v>
      </c>
      <c r="J6" s="1">
        <v>10</v>
      </c>
      <c r="K6" s="3">
        <f t="shared" si="0"/>
        <v>68590</v>
      </c>
      <c r="L6" s="4">
        <v>8564</v>
      </c>
      <c r="M6" s="47">
        <v>5</v>
      </c>
      <c r="N6" s="3">
        <f t="shared" si="1"/>
        <v>42820</v>
      </c>
      <c r="O6" s="3">
        <v>50572.5</v>
      </c>
      <c r="P6" s="5"/>
      <c r="Q6" s="3"/>
      <c r="R6" s="5"/>
      <c r="S6" s="6"/>
      <c r="T6" s="3"/>
      <c r="U6" s="1"/>
      <c r="V6" s="3"/>
      <c r="W6" s="1"/>
      <c r="X6" s="40"/>
      <c r="Y6" s="4">
        <f t="shared" si="2"/>
        <v>506632.5</v>
      </c>
    </row>
    <row r="7" spans="1:25" ht="28.5">
      <c r="A7" s="38">
        <v>5</v>
      </c>
      <c r="B7" s="1" t="s">
        <v>44</v>
      </c>
      <c r="C7" s="1" t="s">
        <v>45</v>
      </c>
      <c r="D7" s="2" t="s">
        <v>33</v>
      </c>
      <c r="E7" s="1" t="s">
        <v>46</v>
      </c>
      <c r="F7" s="1" t="s">
        <v>47</v>
      </c>
      <c r="G7" s="1" t="s">
        <v>48</v>
      </c>
      <c r="H7" s="3">
        <v>526050</v>
      </c>
      <c r="I7" s="4">
        <v>9987</v>
      </c>
      <c r="J7" s="1">
        <v>7</v>
      </c>
      <c r="K7" s="3">
        <f t="shared" si="0"/>
        <v>69909</v>
      </c>
      <c r="L7" s="4">
        <v>10060</v>
      </c>
      <c r="M7" s="47">
        <v>5</v>
      </c>
      <c r="N7" s="3">
        <f t="shared" si="1"/>
        <v>50300</v>
      </c>
      <c r="O7" s="3">
        <v>77782.5</v>
      </c>
      <c r="P7" s="5">
        <v>0.2</v>
      </c>
      <c r="Q7" s="3">
        <f>+P7*H7</f>
        <v>105210</v>
      </c>
      <c r="R7" s="5"/>
      <c r="S7" s="6"/>
      <c r="T7" s="3"/>
      <c r="U7" s="1">
        <v>23.5</v>
      </c>
      <c r="V7" s="3">
        <f>+U7*2273</f>
        <v>53415.5</v>
      </c>
      <c r="W7" s="1"/>
      <c r="X7" s="40"/>
      <c r="Y7" s="4">
        <f t="shared" si="2"/>
        <v>882667</v>
      </c>
    </row>
    <row r="8" spans="1:25" ht="42.75">
      <c r="A8" s="38">
        <v>6</v>
      </c>
      <c r="B8" s="1" t="s">
        <v>49</v>
      </c>
      <c r="C8" s="1" t="s">
        <v>50</v>
      </c>
      <c r="D8" s="2" t="s">
        <v>27</v>
      </c>
      <c r="E8" s="1" t="s">
        <v>51</v>
      </c>
      <c r="F8" s="1" t="s">
        <v>35</v>
      </c>
      <c r="G8" s="1" t="s">
        <v>52</v>
      </c>
      <c r="H8" s="56">
        <v>759950</v>
      </c>
      <c r="I8" s="57">
        <v>14525</v>
      </c>
      <c r="J8" s="58">
        <v>9</v>
      </c>
      <c r="K8" s="56">
        <f t="shared" si="0"/>
        <v>130725</v>
      </c>
      <c r="L8" s="57">
        <v>14598</v>
      </c>
      <c r="M8" s="59">
        <v>4</v>
      </c>
      <c r="N8" s="3">
        <f t="shared" si="1"/>
        <v>58392</v>
      </c>
      <c r="O8" s="3">
        <v>112867.5</v>
      </c>
      <c r="P8" s="5">
        <v>0.55000000000000004</v>
      </c>
      <c r="Q8" s="3">
        <f>+P8*H8</f>
        <v>417972.50000000006</v>
      </c>
      <c r="R8" s="5"/>
      <c r="S8" s="3"/>
      <c r="T8" s="3"/>
      <c r="U8" s="1">
        <v>22</v>
      </c>
      <c r="V8" s="3">
        <f>+U8*2273</f>
        <v>50006</v>
      </c>
      <c r="W8" s="1"/>
      <c r="X8" s="40"/>
      <c r="Y8" s="4">
        <f t="shared" si="2"/>
        <v>1529913</v>
      </c>
    </row>
    <row r="9" spans="1:25" ht="28.5">
      <c r="A9" s="38">
        <v>7</v>
      </c>
      <c r="B9" s="1" t="s">
        <v>53</v>
      </c>
      <c r="C9" s="1" t="s">
        <v>38</v>
      </c>
      <c r="D9" s="2" t="s">
        <v>33</v>
      </c>
      <c r="E9" s="1" t="s">
        <v>54</v>
      </c>
      <c r="F9" s="1" t="s">
        <v>55</v>
      </c>
      <c r="G9" s="1" t="s">
        <v>56</v>
      </c>
      <c r="H9" s="3">
        <v>373750</v>
      </c>
      <c r="I9" s="4">
        <v>7033</v>
      </c>
      <c r="J9" s="10">
        <v>0</v>
      </c>
      <c r="K9" s="3">
        <f t="shared" si="0"/>
        <v>0</v>
      </c>
      <c r="L9" s="4">
        <v>9303</v>
      </c>
      <c r="M9" s="47">
        <v>3</v>
      </c>
      <c r="N9" s="3">
        <f t="shared" si="1"/>
        <v>27909</v>
      </c>
      <c r="O9" s="3"/>
      <c r="P9" s="5"/>
      <c r="Q9" s="3"/>
      <c r="R9" s="5"/>
      <c r="S9" s="3"/>
      <c r="T9" s="3"/>
      <c r="U9" s="1"/>
      <c r="V9" s="3"/>
      <c r="W9" s="1"/>
      <c r="X9" s="43"/>
      <c r="Y9" s="4">
        <f t="shared" si="2"/>
        <v>401659</v>
      </c>
    </row>
    <row r="10" spans="1:25" ht="28.5">
      <c r="A10" s="38">
        <v>8</v>
      </c>
      <c r="B10" s="1" t="s">
        <v>57</v>
      </c>
      <c r="C10" s="1" t="s">
        <v>32</v>
      </c>
      <c r="D10" s="2" t="s">
        <v>33</v>
      </c>
      <c r="E10" s="1" t="s">
        <v>58</v>
      </c>
      <c r="F10" s="1" t="s">
        <v>59</v>
      </c>
      <c r="G10" s="1" t="s">
        <v>60</v>
      </c>
      <c r="H10" s="3">
        <v>887900</v>
      </c>
      <c r="I10" s="4">
        <v>17007</v>
      </c>
      <c r="J10" s="10">
        <v>20</v>
      </c>
      <c r="K10" s="3">
        <f t="shared" si="0"/>
        <v>340140</v>
      </c>
      <c r="L10" s="4">
        <v>17080</v>
      </c>
      <c r="M10" s="47">
        <v>5</v>
      </c>
      <c r="N10" s="3">
        <f t="shared" si="1"/>
        <v>85400</v>
      </c>
      <c r="O10" s="3"/>
      <c r="P10" s="5">
        <v>0.55000000000000004</v>
      </c>
      <c r="Q10" s="3">
        <f>+P10*H10</f>
        <v>488345.00000000006</v>
      </c>
      <c r="R10" s="5"/>
      <c r="S10" s="3"/>
      <c r="T10" s="3"/>
      <c r="U10" s="1">
        <v>89</v>
      </c>
      <c r="V10" s="3">
        <f>+U10*2273</f>
        <v>202297</v>
      </c>
      <c r="W10" s="1"/>
      <c r="X10" s="44"/>
      <c r="Y10" s="4">
        <f t="shared" si="2"/>
        <v>2004082</v>
      </c>
    </row>
    <row r="11" spans="1:25" ht="30" customHeight="1">
      <c r="A11" s="38">
        <v>9</v>
      </c>
      <c r="B11" s="1" t="s">
        <v>61</v>
      </c>
      <c r="C11" s="1" t="s">
        <v>62</v>
      </c>
      <c r="D11" s="2" t="s">
        <v>27</v>
      </c>
      <c r="E11" s="1">
        <v>504509</v>
      </c>
      <c r="F11" s="1" t="s">
        <v>63</v>
      </c>
      <c r="G11" s="1" t="s">
        <v>64</v>
      </c>
      <c r="H11" s="3">
        <v>699500</v>
      </c>
      <c r="I11" s="4">
        <v>13352</v>
      </c>
      <c r="J11" s="1">
        <v>0</v>
      </c>
      <c r="K11" s="3">
        <f t="shared" si="0"/>
        <v>0</v>
      </c>
      <c r="L11" s="4">
        <v>13425</v>
      </c>
      <c r="M11" s="47">
        <v>3</v>
      </c>
      <c r="N11" s="3">
        <f t="shared" si="1"/>
        <v>40275</v>
      </c>
      <c r="O11" s="3">
        <v>0</v>
      </c>
      <c r="P11" s="5">
        <v>0.25</v>
      </c>
      <c r="Q11" s="3">
        <f>+H11*P11</f>
        <v>174875</v>
      </c>
      <c r="R11" s="5"/>
      <c r="S11" s="3"/>
      <c r="T11" s="3"/>
      <c r="U11" s="1"/>
      <c r="V11" s="3"/>
      <c r="W11" s="1"/>
      <c r="X11" s="40"/>
      <c r="Y11" s="4">
        <f t="shared" si="2"/>
        <v>914650</v>
      </c>
    </row>
    <row r="12" spans="1:25" ht="28.5">
      <c r="A12" s="38">
        <v>10</v>
      </c>
      <c r="B12" s="1">
        <v>111330200</v>
      </c>
      <c r="C12" s="1" t="s">
        <v>38</v>
      </c>
      <c r="D12" s="2" t="s">
        <v>33</v>
      </c>
      <c r="E12" s="1" t="s">
        <v>65</v>
      </c>
      <c r="F12" s="1" t="s">
        <v>66</v>
      </c>
      <c r="G12" s="1" t="s">
        <v>30</v>
      </c>
      <c r="H12" s="3">
        <v>343050</v>
      </c>
      <c r="I12" s="4">
        <v>6859</v>
      </c>
      <c r="J12" s="10">
        <v>4</v>
      </c>
      <c r="K12" s="3">
        <f t="shared" si="0"/>
        <v>27436</v>
      </c>
      <c r="L12" s="4">
        <v>8523</v>
      </c>
      <c r="M12" s="47">
        <v>5</v>
      </c>
      <c r="N12" s="3">
        <f t="shared" si="1"/>
        <v>42615</v>
      </c>
      <c r="O12" s="3">
        <v>50332.5</v>
      </c>
      <c r="P12" s="5"/>
      <c r="Q12" s="3"/>
      <c r="R12" s="5"/>
      <c r="S12" s="3"/>
      <c r="T12" s="3"/>
      <c r="U12" s="1"/>
      <c r="V12" s="3"/>
      <c r="W12" s="1"/>
      <c r="X12" s="40"/>
      <c r="Y12" s="4">
        <f t="shared" si="2"/>
        <v>463433.5</v>
      </c>
    </row>
    <row r="13" spans="1:25" ht="30">
      <c r="A13" s="38">
        <v>11</v>
      </c>
      <c r="B13" s="1" t="s">
        <v>67</v>
      </c>
      <c r="C13" s="1" t="s">
        <v>62</v>
      </c>
      <c r="D13" s="2" t="s">
        <v>27</v>
      </c>
      <c r="E13" s="1" t="s">
        <v>68</v>
      </c>
      <c r="F13" s="1" t="s">
        <v>63</v>
      </c>
      <c r="G13" s="1" t="s">
        <v>64</v>
      </c>
      <c r="H13" s="3">
        <v>699500</v>
      </c>
      <c r="I13" s="4">
        <v>13352</v>
      </c>
      <c r="J13" s="1"/>
      <c r="K13" s="3">
        <f t="shared" si="0"/>
        <v>0</v>
      </c>
      <c r="L13" s="4">
        <v>13425</v>
      </c>
      <c r="M13" s="47">
        <v>3</v>
      </c>
      <c r="N13" s="3">
        <f t="shared" si="1"/>
        <v>40275</v>
      </c>
      <c r="O13" s="3"/>
      <c r="P13" s="5">
        <v>0.25</v>
      </c>
      <c r="Q13" s="3">
        <f>+P13*H13</f>
        <v>174875</v>
      </c>
      <c r="R13" s="5"/>
      <c r="S13" s="3"/>
      <c r="T13" s="3"/>
      <c r="U13" s="1"/>
      <c r="V13" s="3">
        <f t="shared" ref="V13:V18" si="3">+U13*2273</f>
        <v>0</v>
      </c>
      <c r="W13" s="1"/>
      <c r="X13" s="40"/>
      <c r="Y13" s="4">
        <f t="shared" si="2"/>
        <v>914650</v>
      </c>
    </row>
    <row r="14" spans="1:25" ht="27.6" customHeight="1">
      <c r="A14" s="38">
        <v>12</v>
      </c>
      <c r="B14" s="1" t="s">
        <v>69</v>
      </c>
      <c r="C14" s="1" t="s">
        <v>70</v>
      </c>
      <c r="D14" s="2" t="s">
        <v>71</v>
      </c>
      <c r="E14" s="1">
        <v>502783</v>
      </c>
      <c r="F14" s="1" t="s">
        <v>35</v>
      </c>
      <c r="G14" s="1" t="s">
        <v>72</v>
      </c>
      <c r="H14" s="3">
        <v>759950</v>
      </c>
      <c r="I14" s="4">
        <v>14525</v>
      </c>
      <c r="J14" s="10">
        <v>23</v>
      </c>
      <c r="K14" s="3">
        <f t="shared" si="0"/>
        <v>334075</v>
      </c>
      <c r="L14" s="4">
        <v>14598</v>
      </c>
      <c r="M14" s="47">
        <v>5</v>
      </c>
      <c r="N14" s="3">
        <f t="shared" si="1"/>
        <v>72990</v>
      </c>
      <c r="O14" s="3"/>
      <c r="P14" s="5"/>
      <c r="Q14" s="3"/>
      <c r="R14" s="5">
        <v>0.65</v>
      </c>
      <c r="S14" s="3">
        <f>+R14*H14</f>
        <v>493967.5</v>
      </c>
      <c r="T14" s="3"/>
      <c r="U14" s="1">
        <v>49</v>
      </c>
      <c r="V14" s="3">
        <f t="shared" si="3"/>
        <v>111377</v>
      </c>
      <c r="W14" s="1"/>
      <c r="X14" s="40"/>
      <c r="Y14" s="4">
        <f t="shared" si="2"/>
        <v>1772359.5</v>
      </c>
    </row>
    <row r="15" spans="1:25" ht="28.5">
      <c r="A15" s="38">
        <v>13</v>
      </c>
      <c r="B15" s="1" t="s">
        <v>73</v>
      </c>
      <c r="C15" s="1" t="s">
        <v>74</v>
      </c>
      <c r="D15" s="2" t="s">
        <v>33</v>
      </c>
      <c r="E15" s="1" t="s">
        <v>75</v>
      </c>
      <c r="F15" s="1" t="s">
        <v>76</v>
      </c>
      <c r="G15" s="1" t="s">
        <v>64</v>
      </c>
      <c r="H15" s="3">
        <v>617650</v>
      </c>
      <c r="I15" s="4">
        <v>11764</v>
      </c>
      <c r="J15" s="10">
        <v>0</v>
      </c>
      <c r="K15" s="3">
        <f t="shared" si="0"/>
        <v>0</v>
      </c>
      <c r="L15" s="4">
        <v>11837</v>
      </c>
      <c r="M15" s="47">
        <v>2</v>
      </c>
      <c r="N15" s="3">
        <f t="shared" si="1"/>
        <v>23674</v>
      </c>
      <c r="O15" s="3"/>
      <c r="P15" s="5">
        <v>0.25</v>
      </c>
      <c r="Q15" s="3">
        <f>+P15*H15</f>
        <v>154412.5</v>
      </c>
      <c r="R15" s="5"/>
      <c r="S15" s="3"/>
      <c r="T15" s="3"/>
      <c r="U15" s="1">
        <v>3</v>
      </c>
      <c r="V15" s="3">
        <f t="shared" si="3"/>
        <v>6819</v>
      </c>
      <c r="W15" s="1"/>
      <c r="X15" s="40"/>
      <c r="Y15" s="4">
        <f t="shared" si="2"/>
        <v>802555.5</v>
      </c>
    </row>
    <row r="16" spans="1:25" ht="30" customHeight="1">
      <c r="A16" s="38">
        <v>14</v>
      </c>
      <c r="B16" s="1">
        <v>109790801</v>
      </c>
      <c r="C16" s="1" t="s">
        <v>77</v>
      </c>
      <c r="D16" s="2" t="s">
        <v>27</v>
      </c>
      <c r="E16" s="1" t="s">
        <v>78</v>
      </c>
      <c r="F16" s="1" t="s">
        <v>79</v>
      </c>
      <c r="G16" s="1" t="s">
        <v>64</v>
      </c>
      <c r="H16" s="3">
        <v>835450</v>
      </c>
      <c r="I16" s="4">
        <v>15989</v>
      </c>
      <c r="J16" s="10">
        <v>14</v>
      </c>
      <c r="K16" s="3">
        <f t="shared" si="0"/>
        <v>223846</v>
      </c>
      <c r="L16" s="4">
        <v>16062</v>
      </c>
      <c r="M16" s="47">
        <v>5</v>
      </c>
      <c r="N16" s="3">
        <f t="shared" si="1"/>
        <v>80310</v>
      </c>
      <c r="O16" s="3"/>
      <c r="P16" s="5">
        <v>0.55000000000000004</v>
      </c>
      <c r="Q16" s="3">
        <f>+P16*H16</f>
        <v>459497.50000000006</v>
      </c>
      <c r="R16" s="5"/>
      <c r="S16" s="3"/>
      <c r="T16" s="3"/>
      <c r="U16" s="1">
        <v>33</v>
      </c>
      <c r="V16" s="3">
        <f t="shared" si="3"/>
        <v>75009</v>
      </c>
      <c r="W16" s="1"/>
      <c r="X16" s="40"/>
      <c r="Y16" s="4">
        <f t="shared" si="2"/>
        <v>1674112.5</v>
      </c>
    </row>
    <row r="17" spans="1:25" ht="30">
      <c r="A17" s="38">
        <v>15</v>
      </c>
      <c r="B17" s="1" t="s">
        <v>80</v>
      </c>
      <c r="C17" s="1" t="s">
        <v>81</v>
      </c>
      <c r="D17" s="2" t="s">
        <v>27</v>
      </c>
      <c r="E17" s="1" t="s">
        <v>82</v>
      </c>
      <c r="F17" s="1" t="s">
        <v>76</v>
      </c>
      <c r="G17" s="1" t="s">
        <v>64</v>
      </c>
      <c r="H17" s="3">
        <v>617650</v>
      </c>
      <c r="I17" s="4">
        <v>11764</v>
      </c>
      <c r="J17" s="10">
        <v>13</v>
      </c>
      <c r="K17" s="3">
        <f t="shared" si="0"/>
        <v>152932</v>
      </c>
      <c r="L17" s="4">
        <v>11837</v>
      </c>
      <c r="M17" s="47">
        <v>5</v>
      </c>
      <c r="N17" s="3">
        <f t="shared" si="1"/>
        <v>59185</v>
      </c>
      <c r="O17" s="3"/>
      <c r="P17" s="5">
        <v>0.55000000000000004</v>
      </c>
      <c r="Q17" s="3">
        <f>+P17*H17</f>
        <v>339707.5</v>
      </c>
      <c r="R17" s="5"/>
      <c r="S17" s="3"/>
      <c r="T17" s="3"/>
      <c r="U17" s="1">
        <v>11</v>
      </c>
      <c r="V17" s="3">
        <f t="shared" si="3"/>
        <v>25003</v>
      </c>
      <c r="W17" s="1"/>
      <c r="X17" s="40"/>
      <c r="Y17" s="4">
        <f t="shared" si="2"/>
        <v>1194477.5</v>
      </c>
    </row>
    <row r="18" spans="1:25" ht="30" customHeight="1">
      <c r="A18" s="38">
        <v>16</v>
      </c>
      <c r="B18" s="1" t="s">
        <v>83</v>
      </c>
      <c r="C18" s="1" t="s">
        <v>84</v>
      </c>
      <c r="D18" s="2" t="s">
        <v>27</v>
      </c>
      <c r="E18" s="1" t="s">
        <v>85</v>
      </c>
      <c r="F18" s="1" t="s">
        <v>35</v>
      </c>
      <c r="G18" s="1" t="s">
        <v>86</v>
      </c>
      <c r="H18" s="3">
        <v>759950</v>
      </c>
      <c r="I18" s="4">
        <v>14525</v>
      </c>
      <c r="J18" s="10">
        <v>10</v>
      </c>
      <c r="K18" s="3">
        <f t="shared" si="0"/>
        <v>145250</v>
      </c>
      <c r="L18" s="4">
        <v>14598</v>
      </c>
      <c r="M18" s="47">
        <v>5</v>
      </c>
      <c r="N18" s="3">
        <f t="shared" si="1"/>
        <v>72990</v>
      </c>
      <c r="O18" s="3"/>
      <c r="P18" s="5">
        <v>0.55000000000000004</v>
      </c>
      <c r="Q18" s="3">
        <f>+P18*H18</f>
        <v>417972.50000000006</v>
      </c>
      <c r="R18" s="5"/>
      <c r="S18" s="3"/>
      <c r="T18" s="3"/>
      <c r="U18" s="1">
        <v>22</v>
      </c>
      <c r="V18" s="3">
        <f t="shared" si="3"/>
        <v>50006</v>
      </c>
      <c r="W18" s="1"/>
      <c r="X18" s="46"/>
      <c r="Y18" s="4">
        <f t="shared" si="2"/>
        <v>1446168.5</v>
      </c>
    </row>
    <row r="19" spans="1:25" ht="30" customHeight="1">
      <c r="A19" s="38">
        <v>17</v>
      </c>
      <c r="B19" s="1">
        <v>107400071</v>
      </c>
      <c r="C19" s="1" t="s">
        <v>38</v>
      </c>
      <c r="D19" s="2" t="s">
        <v>33</v>
      </c>
      <c r="E19" s="1" t="s">
        <v>87</v>
      </c>
      <c r="F19" s="1" t="s">
        <v>55</v>
      </c>
      <c r="G19" s="1" t="s">
        <v>56</v>
      </c>
      <c r="H19" s="3">
        <v>373750</v>
      </c>
      <c r="I19" s="4">
        <v>7033</v>
      </c>
      <c r="J19" s="10">
        <v>27</v>
      </c>
      <c r="K19" s="3">
        <f t="shared" si="0"/>
        <v>189891</v>
      </c>
      <c r="L19" s="4">
        <v>9303</v>
      </c>
      <c r="M19" s="47">
        <v>5</v>
      </c>
      <c r="N19" s="3">
        <f t="shared" si="1"/>
        <v>46515</v>
      </c>
      <c r="O19" s="3"/>
      <c r="P19" s="5"/>
      <c r="Q19" s="3"/>
      <c r="R19" s="5"/>
      <c r="S19" s="3"/>
      <c r="T19" s="3">
        <v>500</v>
      </c>
      <c r="U19" s="1"/>
      <c r="V19" s="3"/>
      <c r="W19" s="1"/>
      <c r="X19" s="40"/>
      <c r="Y19" s="4">
        <f t="shared" si="2"/>
        <v>610656</v>
      </c>
    </row>
    <row r="20" spans="1:25" ht="30" customHeight="1">
      <c r="A20" s="38">
        <v>18</v>
      </c>
      <c r="B20" s="1" t="s">
        <v>88</v>
      </c>
      <c r="C20" s="1" t="s">
        <v>50</v>
      </c>
      <c r="D20" s="2" t="s">
        <v>27</v>
      </c>
      <c r="E20" s="1" t="s">
        <v>89</v>
      </c>
      <c r="F20" s="1" t="s">
        <v>35</v>
      </c>
      <c r="G20" s="1" t="s">
        <v>52</v>
      </c>
      <c r="H20" s="3">
        <v>759950</v>
      </c>
      <c r="I20" s="4">
        <v>14525</v>
      </c>
      <c r="J20" s="1">
        <v>1</v>
      </c>
      <c r="K20" s="3">
        <f t="shared" si="0"/>
        <v>14525</v>
      </c>
      <c r="L20" s="4">
        <v>14598</v>
      </c>
      <c r="M20" s="47">
        <v>3</v>
      </c>
      <c r="N20" s="3">
        <f t="shared" si="1"/>
        <v>43794</v>
      </c>
      <c r="O20" s="3">
        <v>112867.5</v>
      </c>
      <c r="P20" s="5">
        <v>0.25</v>
      </c>
      <c r="Q20" s="3">
        <f>+P20*H20</f>
        <v>189987.5</v>
      </c>
      <c r="R20" s="5"/>
      <c r="S20" s="3"/>
      <c r="T20" s="3"/>
      <c r="U20" s="1">
        <v>10</v>
      </c>
      <c r="V20" s="3">
        <f>+U20*2273</f>
        <v>22730</v>
      </c>
      <c r="W20" s="1"/>
      <c r="X20" s="40"/>
      <c r="Y20" s="4">
        <f t="shared" si="2"/>
        <v>1143854</v>
      </c>
    </row>
    <row r="21" spans="1:25" ht="30" customHeight="1">
      <c r="A21" s="38">
        <v>19</v>
      </c>
      <c r="B21" s="24" t="s">
        <v>90</v>
      </c>
      <c r="C21" s="1" t="s">
        <v>70</v>
      </c>
      <c r="D21" s="2" t="s">
        <v>71</v>
      </c>
      <c r="E21" s="1" t="s">
        <v>91</v>
      </c>
      <c r="F21" s="1" t="s">
        <v>92</v>
      </c>
      <c r="G21" s="1" t="s">
        <v>72</v>
      </c>
      <c r="H21" s="3">
        <v>699500</v>
      </c>
      <c r="I21" s="4">
        <v>13352</v>
      </c>
      <c r="J21" s="10">
        <v>9</v>
      </c>
      <c r="K21" s="3">
        <f t="shared" si="0"/>
        <v>120168</v>
      </c>
      <c r="L21" s="4">
        <v>13425</v>
      </c>
      <c r="M21" s="47">
        <v>5</v>
      </c>
      <c r="N21" s="3">
        <f t="shared" si="1"/>
        <v>67125</v>
      </c>
      <c r="O21" s="3"/>
      <c r="P21" s="5"/>
      <c r="Q21" s="3"/>
      <c r="R21" s="5">
        <v>0.65</v>
      </c>
      <c r="S21" s="3">
        <f>+R21*H21</f>
        <v>454675</v>
      </c>
      <c r="T21" s="3"/>
      <c r="U21" s="1">
        <v>21</v>
      </c>
      <c r="V21" s="3">
        <f>+U21*2273</f>
        <v>47733</v>
      </c>
      <c r="W21" s="1"/>
      <c r="X21" s="64"/>
      <c r="Y21" s="4">
        <f t="shared" si="2"/>
        <v>1389201</v>
      </c>
    </row>
    <row r="22" spans="1:25" ht="30" customHeight="1">
      <c r="A22" s="38">
        <v>20</v>
      </c>
      <c r="B22" s="1" t="s">
        <v>93</v>
      </c>
      <c r="C22" s="1" t="s">
        <v>81</v>
      </c>
      <c r="D22" s="2" t="s">
        <v>27</v>
      </c>
      <c r="E22" s="1" t="s">
        <v>94</v>
      </c>
      <c r="F22" s="1" t="s">
        <v>63</v>
      </c>
      <c r="G22" s="1" t="s">
        <v>64</v>
      </c>
      <c r="H22" s="3">
        <v>699500</v>
      </c>
      <c r="I22" s="4">
        <v>13352</v>
      </c>
      <c r="J22" s="10">
        <v>10</v>
      </c>
      <c r="K22" s="3">
        <f t="shared" si="0"/>
        <v>133520</v>
      </c>
      <c r="L22" s="4">
        <v>13425</v>
      </c>
      <c r="M22" s="47">
        <v>5</v>
      </c>
      <c r="N22" s="3">
        <f t="shared" si="1"/>
        <v>67125</v>
      </c>
      <c r="O22" s="3"/>
      <c r="P22" s="5">
        <v>0.25</v>
      </c>
      <c r="Q22" s="3">
        <f>+P22*H22</f>
        <v>174875</v>
      </c>
      <c r="R22" s="5"/>
      <c r="S22" s="3"/>
      <c r="T22" s="3"/>
      <c r="U22" s="1">
        <v>1</v>
      </c>
      <c r="V22" s="3">
        <f>+U22*2273</f>
        <v>2273</v>
      </c>
      <c r="W22" s="1"/>
      <c r="X22" s="64"/>
      <c r="Y22" s="4">
        <f t="shared" si="2"/>
        <v>1077293</v>
      </c>
    </row>
    <row r="23" spans="1:25" ht="30" customHeight="1">
      <c r="A23" s="38">
        <v>21</v>
      </c>
      <c r="B23" s="1" t="s">
        <v>95</v>
      </c>
      <c r="C23" s="1" t="s">
        <v>62</v>
      </c>
      <c r="D23" s="2" t="s">
        <v>27</v>
      </c>
      <c r="E23" s="1" t="s">
        <v>96</v>
      </c>
      <c r="F23" s="1" t="s">
        <v>79</v>
      </c>
      <c r="G23" s="1" t="s">
        <v>64</v>
      </c>
      <c r="H23" s="3">
        <v>835450</v>
      </c>
      <c r="I23" s="4">
        <v>15989</v>
      </c>
      <c r="J23" s="10">
        <v>28</v>
      </c>
      <c r="K23" s="3">
        <f t="shared" si="0"/>
        <v>447692</v>
      </c>
      <c r="L23" s="4">
        <v>16062</v>
      </c>
      <c r="M23" s="47">
        <v>5</v>
      </c>
      <c r="N23" s="3">
        <f t="shared" si="1"/>
        <v>80310</v>
      </c>
      <c r="O23" s="3"/>
      <c r="P23" s="5">
        <v>0.55000000000000004</v>
      </c>
      <c r="Q23" s="3">
        <f>+P23*H23</f>
        <v>459497.50000000006</v>
      </c>
      <c r="R23" s="5"/>
      <c r="S23" s="3"/>
      <c r="T23" s="3">
        <v>500</v>
      </c>
      <c r="U23" s="1">
        <v>72</v>
      </c>
      <c r="V23" s="3">
        <f>+U23*2273</f>
        <v>163656</v>
      </c>
      <c r="W23" s="1"/>
      <c r="X23" s="40"/>
      <c r="Y23" s="4">
        <f t="shared" si="2"/>
        <v>1987105.5</v>
      </c>
    </row>
    <row r="24" spans="1:25" ht="30" customHeight="1">
      <c r="A24" s="38">
        <v>22</v>
      </c>
      <c r="B24" s="1" t="s">
        <v>97</v>
      </c>
      <c r="C24" s="1" t="s">
        <v>70</v>
      </c>
      <c r="D24" s="2" t="s">
        <v>71</v>
      </c>
      <c r="E24" s="1" t="s">
        <v>98</v>
      </c>
      <c r="F24" s="1" t="s">
        <v>63</v>
      </c>
      <c r="G24" s="1" t="s">
        <v>64</v>
      </c>
      <c r="H24" s="3">
        <v>699500</v>
      </c>
      <c r="I24" s="4">
        <v>13352</v>
      </c>
      <c r="J24" s="1">
        <v>0</v>
      </c>
      <c r="K24" s="3">
        <f t="shared" si="0"/>
        <v>0</v>
      </c>
      <c r="L24" s="4">
        <v>13425</v>
      </c>
      <c r="M24" s="47">
        <v>3</v>
      </c>
      <c r="N24" s="3">
        <f t="shared" si="1"/>
        <v>40275</v>
      </c>
      <c r="O24" s="3"/>
      <c r="P24" s="5"/>
      <c r="Q24" s="3"/>
      <c r="R24" s="5">
        <v>0.3</v>
      </c>
      <c r="S24" s="3">
        <f>+R24*H24</f>
        <v>209850</v>
      </c>
      <c r="T24" s="3"/>
      <c r="U24" s="1">
        <v>0</v>
      </c>
      <c r="V24" s="3">
        <f>+U24*2273</f>
        <v>0</v>
      </c>
      <c r="W24" s="1"/>
      <c r="X24" s="40"/>
      <c r="Y24" s="4">
        <f t="shared" si="2"/>
        <v>949625</v>
      </c>
    </row>
    <row r="25" spans="1:25" ht="27.6" customHeight="1">
      <c r="A25" s="38">
        <v>23</v>
      </c>
      <c r="B25" s="1" t="s">
        <v>99</v>
      </c>
      <c r="C25" s="1" t="s">
        <v>26</v>
      </c>
      <c r="D25" s="2" t="s">
        <v>27</v>
      </c>
      <c r="E25" s="1" t="s">
        <v>100</v>
      </c>
      <c r="F25" s="1" t="s">
        <v>101</v>
      </c>
      <c r="G25" s="1" t="s">
        <v>102</v>
      </c>
      <c r="H25" s="3">
        <v>335450</v>
      </c>
      <c r="I25" s="4">
        <v>6859</v>
      </c>
      <c r="J25" s="1">
        <v>0</v>
      </c>
      <c r="K25" s="3">
        <f t="shared" si="0"/>
        <v>0</v>
      </c>
      <c r="L25" s="4">
        <v>8330</v>
      </c>
      <c r="M25" s="47">
        <v>1</v>
      </c>
      <c r="N25" s="3">
        <f t="shared" si="1"/>
        <v>8330</v>
      </c>
      <c r="O25" s="3"/>
      <c r="P25" s="5"/>
      <c r="Q25" s="3"/>
      <c r="R25" s="5"/>
      <c r="S25" s="3"/>
      <c r="T25" s="3"/>
      <c r="U25" s="1"/>
      <c r="V25" s="3"/>
      <c r="W25" s="1"/>
      <c r="X25" s="41"/>
      <c r="Y25" s="4">
        <f t="shared" si="2"/>
        <v>343780</v>
      </c>
    </row>
    <row r="26" spans="1:25" ht="30" customHeight="1">
      <c r="A26" s="38">
        <v>24</v>
      </c>
      <c r="B26" s="1">
        <v>110670939</v>
      </c>
      <c r="C26" s="1" t="s">
        <v>103</v>
      </c>
      <c r="D26" s="2" t="s">
        <v>27</v>
      </c>
      <c r="E26" s="1" t="s">
        <v>104</v>
      </c>
      <c r="F26" s="1" t="s">
        <v>105</v>
      </c>
      <c r="G26" s="1" t="s">
        <v>30</v>
      </c>
      <c r="H26" s="3">
        <v>914658</v>
      </c>
      <c r="I26" s="4">
        <v>24787.35</v>
      </c>
      <c r="J26" s="1">
        <v>0</v>
      </c>
      <c r="K26" s="3">
        <f t="shared" si="0"/>
        <v>0</v>
      </c>
      <c r="L26" s="4">
        <f>901358*1.94%</f>
        <v>17486.3452</v>
      </c>
      <c r="M26" s="47">
        <v>3</v>
      </c>
      <c r="N26" s="3">
        <f t="shared" si="1"/>
        <v>52459.035600000003</v>
      </c>
      <c r="O26" s="3"/>
      <c r="P26" s="5"/>
      <c r="Q26" s="3">
        <f>+H26*P26</f>
        <v>0</v>
      </c>
      <c r="R26" s="5"/>
      <c r="S26" s="3"/>
      <c r="T26" s="3"/>
      <c r="U26" s="1">
        <v>0</v>
      </c>
      <c r="V26" s="3">
        <f>+U26*2273</f>
        <v>0</v>
      </c>
      <c r="W26" s="1">
        <f>+Tabla13[[#This Row],[Otros]]*2</f>
        <v>315745.71999999997</v>
      </c>
      <c r="X26" s="65">
        <f>78936.43*2</f>
        <v>157872.85999999999</v>
      </c>
      <c r="Y26" s="4">
        <f t="shared" si="2"/>
        <v>1282862.7556</v>
      </c>
    </row>
    <row r="27" spans="1:25" ht="30" customHeight="1">
      <c r="A27" s="38">
        <v>25</v>
      </c>
      <c r="B27" s="1" t="s">
        <v>106</v>
      </c>
      <c r="C27" s="1" t="s">
        <v>74</v>
      </c>
      <c r="D27" s="2" t="s">
        <v>33</v>
      </c>
      <c r="E27" s="1" t="s">
        <v>107</v>
      </c>
      <c r="F27" s="1" t="s">
        <v>35</v>
      </c>
      <c r="G27" s="1" t="s">
        <v>48</v>
      </c>
      <c r="H27" s="3">
        <v>759950</v>
      </c>
      <c r="I27" s="4">
        <v>14525</v>
      </c>
      <c r="J27" s="1">
        <v>25</v>
      </c>
      <c r="K27" s="3">
        <f t="shared" si="0"/>
        <v>363125</v>
      </c>
      <c r="L27" s="4">
        <v>14598</v>
      </c>
      <c r="M27" s="47">
        <v>5</v>
      </c>
      <c r="N27" s="3">
        <f t="shared" si="1"/>
        <v>72990</v>
      </c>
      <c r="O27" s="62"/>
      <c r="P27" s="5">
        <v>0.55000000000000004</v>
      </c>
      <c r="Q27" s="3">
        <f>+P27*H27</f>
        <v>417972.50000000006</v>
      </c>
      <c r="R27" s="5"/>
      <c r="S27" s="3"/>
      <c r="T27" s="3"/>
      <c r="U27" s="1">
        <v>106.5</v>
      </c>
      <c r="V27" s="3">
        <f>+U27*2273</f>
        <v>242074.5</v>
      </c>
      <c r="W27" s="1"/>
      <c r="X27" s="40"/>
      <c r="Y27" s="4">
        <f t="shared" si="2"/>
        <v>1856112</v>
      </c>
    </row>
    <row r="28" spans="1:25" ht="27.6" customHeight="1">
      <c r="A28" s="38">
        <v>26</v>
      </c>
      <c r="B28" s="1">
        <v>110360760</v>
      </c>
      <c r="C28" s="1" t="s">
        <v>62</v>
      </c>
      <c r="D28" s="2" t="s">
        <v>27</v>
      </c>
      <c r="E28" s="1" t="s">
        <v>108</v>
      </c>
      <c r="F28" s="1" t="s">
        <v>76</v>
      </c>
      <c r="G28" s="1" t="s">
        <v>109</v>
      </c>
      <c r="H28" s="3">
        <v>617650</v>
      </c>
      <c r="I28" s="4">
        <v>11764</v>
      </c>
      <c r="J28" s="1">
        <v>9</v>
      </c>
      <c r="K28" s="3">
        <f t="shared" si="0"/>
        <v>105876</v>
      </c>
      <c r="L28" s="4">
        <v>11837</v>
      </c>
      <c r="M28" s="47">
        <v>5</v>
      </c>
      <c r="N28" s="3">
        <f t="shared" si="1"/>
        <v>59185</v>
      </c>
      <c r="O28" s="3"/>
      <c r="P28" s="5">
        <v>0.25</v>
      </c>
      <c r="Q28" s="3">
        <f>+P28*H28</f>
        <v>154412.5</v>
      </c>
      <c r="R28" s="5"/>
      <c r="S28" s="3"/>
      <c r="T28" s="3"/>
      <c r="U28" s="1"/>
      <c r="V28" s="3"/>
      <c r="W28" s="1"/>
      <c r="X28" s="40"/>
      <c r="Y28" s="4">
        <f t="shared" si="2"/>
        <v>937123.5</v>
      </c>
    </row>
    <row r="29" spans="1:25">
      <c r="A29" s="38">
        <v>27</v>
      </c>
      <c r="B29" s="1" t="s">
        <v>110</v>
      </c>
      <c r="C29" s="1" t="s">
        <v>70</v>
      </c>
      <c r="D29" s="2" t="s">
        <v>71</v>
      </c>
      <c r="E29" s="1" t="s">
        <v>111</v>
      </c>
      <c r="F29" s="1" t="s">
        <v>112</v>
      </c>
      <c r="G29" s="1" t="s">
        <v>72</v>
      </c>
      <c r="H29" s="3">
        <v>1197600</v>
      </c>
      <c r="I29" s="4">
        <v>23015</v>
      </c>
      <c r="J29" s="1">
        <v>23</v>
      </c>
      <c r="K29" s="3">
        <f t="shared" si="0"/>
        <v>529345</v>
      </c>
      <c r="L29" s="4">
        <v>23015</v>
      </c>
      <c r="M29" s="47">
        <v>5</v>
      </c>
      <c r="N29" s="3">
        <f t="shared" si="1"/>
        <v>115075</v>
      </c>
      <c r="O29" s="3"/>
      <c r="P29" s="5"/>
      <c r="Q29" s="3"/>
      <c r="R29" s="5">
        <v>0.65</v>
      </c>
      <c r="S29" s="3">
        <f>+R29*H29</f>
        <v>778440</v>
      </c>
      <c r="T29" s="3"/>
      <c r="U29" s="1">
        <v>67.5</v>
      </c>
      <c r="V29" s="3">
        <f>+U29*2273</f>
        <v>153427.5</v>
      </c>
      <c r="W29" s="1"/>
      <c r="X29" s="40"/>
      <c r="Y29" s="4">
        <f t="shared" si="2"/>
        <v>2773887.5</v>
      </c>
    </row>
    <row r="30" spans="1:25" ht="22.9" customHeight="1">
      <c r="A30" s="38">
        <v>28</v>
      </c>
      <c r="B30" s="1" t="s">
        <v>113</v>
      </c>
      <c r="C30" s="1" t="s">
        <v>38</v>
      </c>
      <c r="D30" s="2" t="s">
        <v>33</v>
      </c>
      <c r="E30" s="1" t="s">
        <v>114</v>
      </c>
      <c r="F30" s="1" t="s">
        <v>76</v>
      </c>
      <c r="G30" s="1" t="s">
        <v>64</v>
      </c>
      <c r="H30" s="3">
        <v>617650</v>
      </c>
      <c r="I30" s="4">
        <v>11764</v>
      </c>
      <c r="J30" s="10">
        <v>4</v>
      </c>
      <c r="K30" s="3">
        <f t="shared" si="0"/>
        <v>47056</v>
      </c>
      <c r="L30" s="4">
        <v>11837</v>
      </c>
      <c r="M30" s="47">
        <v>2</v>
      </c>
      <c r="N30" s="3">
        <f t="shared" si="1"/>
        <v>23674</v>
      </c>
      <c r="O30" s="3">
        <v>152537.5</v>
      </c>
      <c r="P30" s="5">
        <v>0.25</v>
      </c>
      <c r="Q30" s="3">
        <f>+P30*H30</f>
        <v>154412.5</v>
      </c>
      <c r="R30" s="5"/>
      <c r="S30" s="3"/>
      <c r="T30" s="3"/>
      <c r="U30" s="1">
        <v>23</v>
      </c>
      <c r="V30" s="3">
        <f>+U30*2273</f>
        <v>52279</v>
      </c>
      <c r="W30" s="1"/>
      <c r="X30" s="40"/>
      <c r="Y30" s="4">
        <f t="shared" si="2"/>
        <v>1047609</v>
      </c>
    </row>
    <row r="31" spans="1:25" ht="29.45" customHeight="1">
      <c r="A31" s="38">
        <v>29</v>
      </c>
      <c r="B31" s="1">
        <v>110910615</v>
      </c>
      <c r="C31" s="1" t="s">
        <v>70</v>
      </c>
      <c r="D31" s="1" t="s">
        <v>71</v>
      </c>
      <c r="E31" s="1" t="s">
        <v>115</v>
      </c>
      <c r="F31" s="1" t="s">
        <v>35</v>
      </c>
      <c r="G31" s="1" t="s">
        <v>116</v>
      </c>
      <c r="H31" s="3">
        <v>759950</v>
      </c>
      <c r="I31" s="4">
        <v>14525</v>
      </c>
      <c r="J31" s="16">
        <v>12</v>
      </c>
      <c r="K31" s="3">
        <f t="shared" si="0"/>
        <v>174300</v>
      </c>
      <c r="L31" s="4">
        <v>14598</v>
      </c>
      <c r="M31" s="47">
        <v>5</v>
      </c>
      <c r="N31" s="3">
        <f t="shared" si="1"/>
        <v>72990</v>
      </c>
      <c r="O31" s="15"/>
      <c r="P31" s="31"/>
      <c r="Q31" s="3">
        <f>+H31*P31</f>
        <v>0</v>
      </c>
      <c r="R31" s="31">
        <v>0.65</v>
      </c>
      <c r="S31" s="32">
        <f>+R31*H31</f>
        <v>493967.5</v>
      </c>
      <c r="T31" s="18"/>
      <c r="U31" s="1">
        <v>52.5</v>
      </c>
      <c r="V31" s="3">
        <f>+U31*2273</f>
        <v>119332.5</v>
      </c>
      <c r="W31" s="16"/>
      <c r="X31" s="42"/>
      <c r="Y31" s="4">
        <f t="shared" si="2"/>
        <v>1620540</v>
      </c>
    </row>
    <row r="32" spans="1:25" ht="30" customHeight="1">
      <c r="A32" s="38">
        <v>30</v>
      </c>
      <c r="B32" s="1" t="s">
        <v>117</v>
      </c>
      <c r="C32" s="1" t="s">
        <v>26</v>
      </c>
      <c r="D32" s="2" t="s">
        <v>27</v>
      </c>
      <c r="E32" s="1" t="s">
        <v>118</v>
      </c>
      <c r="F32" s="1" t="s">
        <v>119</v>
      </c>
      <c r="G32" s="1" t="s">
        <v>102</v>
      </c>
      <c r="H32" s="3">
        <v>296000</v>
      </c>
      <c r="I32" s="4">
        <v>6859</v>
      </c>
      <c r="J32" s="1">
        <v>0</v>
      </c>
      <c r="K32" s="3">
        <f t="shared" si="0"/>
        <v>0</v>
      </c>
      <c r="L32" s="4">
        <v>7328</v>
      </c>
      <c r="M32" s="47">
        <v>3</v>
      </c>
      <c r="N32" s="3">
        <f t="shared" si="1"/>
        <v>21984</v>
      </c>
      <c r="O32" s="3"/>
      <c r="P32" s="5"/>
      <c r="Q32" s="3"/>
      <c r="R32" s="5"/>
      <c r="S32" s="3"/>
      <c r="T32" s="3"/>
      <c r="U32" s="1"/>
      <c r="V32" s="3"/>
      <c r="W32" s="1"/>
      <c r="X32" s="40"/>
      <c r="Y32" s="4">
        <f t="shared" si="2"/>
        <v>317984</v>
      </c>
    </row>
    <row r="33" spans="1:25" ht="27.6" customHeight="1">
      <c r="A33" s="38">
        <v>31</v>
      </c>
      <c r="B33" s="1" t="s">
        <v>120</v>
      </c>
      <c r="C33" s="1" t="s">
        <v>103</v>
      </c>
      <c r="D33" s="2" t="s">
        <v>27</v>
      </c>
      <c r="E33" s="1">
        <v>502770</v>
      </c>
      <c r="F33" s="1" t="s">
        <v>63</v>
      </c>
      <c r="G33" s="1" t="s">
        <v>121</v>
      </c>
      <c r="H33" s="3">
        <v>699500</v>
      </c>
      <c r="I33" s="4">
        <v>13352</v>
      </c>
      <c r="J33" s="1">
        <v>7</v>
      </c>
      <c r="K33" s="3">
        <f t="shared" si="0"/>
        <v>93464</v>
      </c>
      <c r="L33" s="4">
        <v>13425</v>
      </c>
      <c r="M33" s="47">
        <v>5</v>
      </c>
      <c r="N33" s="3">
        <f t="shared" si="1"/>
        <v>67125</v>
      </c>
      <c r="O33" s="3"/>
      <c r="P33" s="5">
        <v>0.55000000000000004</v>
      </c>
      <c r="Q33" s="3">
        <f>+P33*H33</f>
        <v>384725.00000000006</v>
      </c>
      <c r="R33" s="5"/>
      <c r="S33" s="3"/>
      <c r="T33" s="3"/>
      <c r="U33" s="1">
        <v>37</v>
      </c>
      <c r="V33" s="3">
        <f>+U33*2273</f>
        <v>84101</v>
      </c>
      <c r="W33" s="1"/>
      <c r="X33" s="46"/>
      <c r="Y33" s="4">
        <f t="shared" si="2"/>
        <v>1328915</v>
      </c>
    </row>
    <row r="34" spans="1:25" ht="30" customHeight="1">
      <c r="A34" s="38">
        <v>32</v>
      </c>
      <c r="B34" s="1">
        <v>115460440</v>
      </c>
      <c r="C34" s="1" t="s">
        <v>81</v>
      </c>
      <c r="D34" s="2" t="s">
        <v>27</v>
      </c>
      <c r="E34" s="1">
        <v>504523</v>
      </c>
      <c r="F34" s="1" t="s">
        <v>122</v>
      </c>
      <c r="G34" s="1" t="s">
        <v>64</v>
      </c>
      <c r="H34" s="3">
        <v>1205688</v>
      </c>
      <c r="I34" s="4"/>
      <c r="J34" s="1">
        <v>0</v>
      </c>
      <c r="K34" s="3">
        <f t="shared" si="0"/>
        <v>0</v>
      </c>
      <c r="L34" s="4"/>
      <c r="M34" s="1">
        <v>0</v>
      </c>
      <c r="N34" s="3">
        <f t="shared" si="1"/>
        <v>0</v>
      </c>
      <c r="O34" s="3"/>
      <c r="P34" s="5">
        <v>0</v>
      </c>
      <c r="Q34" s="3">
        <f>+P34*H34</f>
        <v>0</v>
      </c>
      <c r="R34" s="5"/>
      <c r="S34" s="3"/>
      <c r="T34" s="3"/>
      <c r="U34" s="1">
        <v>0</v>
      </c>
      <c r="V34" s="3">
        <f>+U34*2273</f>
        <v>0</v>
      </c>
      <c r="W34" s="1"/>
      <c r="X34" s="46"/>
      <c r="Y34" s="4">
        <f t="shared" si="2"/>
        <v>1205688</v>
      </c>
    </row>
    <row r="35" spans="1:25" ht="30" customHeight="1">
      <c r="A35" s="38">
        <v>33</v>
      </c>
      <c r="B35" s="1" t="s">
        <v>123</v>
      </c>
      <c r="C35" s="1" t="s">
        <v>45</v>
      </c>
      <c r="D35" s="2" t="s">
        <v>33</v>
      </c>
      <c r="E35" s="1" t="s">
        <v>124</v>
      </c>
      <c r="F35" s="1" t="s">
        <v>63</v>
      </c>
      <c r="G35" s="1" t="s">
        <v>125</v>
      </c>
      <c r="H35" s="56">
        <v>699500</v>
      </c>
      <c r="I35" s="57">
        <v>13352</v>
      </c>
      <c r="J35" s="59">
        <v>10</v>
      </c>
      <c r="K35" s="56">
        <f t="shared" ref="K35:K66" si="4">+I35*J35</f>
        <v>133520</v>
      </c>
      <c r="L35" s="57">
        <v>13425</v>
      </c>
      <c r="M35" s="59">
        <v>4</v>
      </c>
      <c r="N35" s="3">
        <f t="shared" ref="N35:N66" si="5">+L35*M35</f>
        <v>53700</v>
      </c>
      <c r="O35" s="3">
        <v>103800</v>
      </c>
      <c r="P35" s="5">
        <v>0.25</v>
      </c>
      <c r="Q35" s="3">
        <f>+P35*H35</f>
        <v>174875</v>
      </c>
      <c r="R35" s="5"/>
      <c r="S35" s="3"/>
      <c r="T35" s="3"/>
      <c r="U35" s="1">
        <v>38</v>
      </c>
      <c r="V35" s="3">
        <f>+U35*2273</f>
        <v>86374</v>
      </c>
      <c r="W35" s="1"/>
      <c r="X35" s="40"/>
      <c r="Y35" s="4">
        <f t="shared" ref="Y35:Y66" si="6">+H35+K35+N35+O35+Q35+S35+T35+V35+W35</f>
        <v>1251769</v>
      </c>
    </row>
    <row r="36" spans="1:25" ht="30" customHeight="1">
      <c r="A36" s="38">
        <v>34</v>
      </c>
      <c r="B36" s="1" t="s">
        <v>126</v>
      </c>
      <c r="C36" s="1" t="s">
        <v>26</v>
      </c>
      <c r="D36" s="2" t="s">
        <v>27</v>
      </c>
      <c r="E36" s="1" t="s">
        <v>127</v>
      </c>
      <c r="F36" s="1" t="s">
        <v>101</v>
      </c>
      <c r="G36" s="1" t="s">
        <v>128</v>
      </c>
      <c r="H36" s="3">
        <v>335450</v>
      </c>
      <c r="I36" s="4">
        <v>6859</v>
      </c>
      <c r="J36" s="1">
        <v>2</v>
      </c>
      <c r="K36" s="3">
        <f t="shared" si="4"/>
        <v>13718</v>
      </c>
      <c r="L36" s="4">
        <v>8330</v>
      </c>
      <c r="M36" s="47">
        <v>5</v>
      </c>
      <c r="N36" s="3">
        <f t="shared" si="5"/>
        <v>41650</v>
      </c>
      <c r="O36" s="3"/>
      <c r="P36" s="5"/>
      <c r="Q36" s="3"/>
      <c r="R36" s="5"/>
      <c r="S36" s="3"/>
      <c r="T36" s="3"/>
      <c r="U36" s="1"/>
      <c r="V36" s="3">
        <v>0</v>
      </c>
      <c r="W36" s="1"/>
      <c r="X36" s="44"/>
      <c r="Y36" s="4">
        <f t="shared" si="6"/>
        <v>390818</v>
      </c>
    </row>
    <row r="37" spans="1:25" ht="27.6" customHeight="1">
      <c r="A37" s="38">
        <v>35</v>
      </c>
      <c r="B37" s="1" t="s">
        <v>129</v>
      </c>
      <c r="C37" s="1" t="s">
        <v>62</v>
      </c>
      <c r="D37" s="2" t="s">
        <v>27</v>
      </c>
      <c r="E37" s="1" t="s">
        <v>130</v>
      </c>
      <c r="F37" s="1" t="s">
        <v>63</v>
      </c>
      <c r="G37" s="1" t="s">
        <v>64</v>
      </c>
      <c r="H37" s="3">
        <v>699500</v>
      </c>
      <c r="I37" s="4">
        <v>13352</v>
      </c>
      <c r="J37" s="1">
        <v>5</v>
      </c>
      <c r="K37" s="3">
        <f t="shared" si="4"/>
        <v>66760</v>
      </c>
      <c r="L37" s="4">
        <v>13425</v>
      </c>
      <c r="M37" s="47">
        <v>5</v>
      </c>
      <c r="N37" s="3">
        <f t="shared" si="5"/>
        <v>67125</v>
      </c>
      <c r="O37" s="3"/>
      <c r="P37" s="5">
        <v>0.55000000000000004</v>
      </c>
      <c r="Q37" s="3">
        <f>+P37*H37</f>
        <v>384725.00000000006</v>
      </c>
      <c r="R37" s="5"/>
      <c r="S37" s="3"/>
      <c r="T37" s="3"/>
      <c r="U37" s="1">
        <v>26</v>
      </c>
      <c r="V37" s="3">
        <f>+U37*2273</f>
        <v>59098</v>
      </c>
      <c r="W37" s="1"/>
      <c r="X37" s="40"/>
      <c r="Y37" s="4">
        <f t="shared" si="6"/>
        <v>1277208</v>
      </c>
    </row>
    <row r="38" spans="1:25" ht="30" customHeight="1">
      <c r="A38" s="38">
        <v>36</v>
      </c>
      <c r="B38" s="1">
        <v>107940048</v>
      </c>
      <c r="C38" s="1" t="s">
        <v>50</v>
      </c>
      <c r="D38" s="2" t="s">
        <v>27</v>
      </c>
      <c r="E38" s="1">
        <v>502760</v>
      </c>
      <c r="F38" s="1" t="s">
        <v>35</v>
      </c>
      <c r="G38" s="1" t="s">
        <v>52</v>
      </c>
      <c r="H38" s="3">
        <v>759950</v>
      </c>
      <c r="I38" s="4">
        <v>14525</v>
      </c>
      <c r="J38" s="1">
        <v>0</v>
      </c>
      <c r="K38" s="3">
        <f t="shared" si="4"/>
        <v>0</v>
      </c>
      <c r="L38" s="4">
        <v>14598</v>
      </c>
      <c r="M38" s="47">
        <v>2</v>
      </c>
      <c r="N38" s="3">
        <f t="shared" si="5"/>
        <v>29196</v>
      </c>
      <c r="O38" s="3">
        <v>112867.5</v>
      </c>
      <c r="P38" s="5">
        <v>0.25</v>
      </c>
      <c r="Q38" s="3">
        <f>+P38*H38</f>
        <v>189987.5</v>
      </c>
      <c r="R38" s="5"/>
      <c r="S38" s="3"/>
      <c r="T38" s="3"/>
      <c r="U38" s="1">
        <v>8</v>
      </c>
      <c r="V38" s="3">
        <f>+U38*2273</f>
        <v>18184</v>
      </c>
      <c r="W38" s="1"/>
      <c r="X38" s="40"/>
      <c r="Y38" s="4">
        <f t="shared" si="6"/>
        <v>1110185</v>
      </c>
    </row>
    <row r="39" spans="1:25" ht="30" customHeight="1">
      <c r="A39" s="38">
        <v>37</v>
      </c>
      <c r="B39" s="1">
        <v>113660503</v>
      </c>
      <c r="C39" s="1" t="s">
        <v>50</v>
      </c>
      <c r="D39" s="2" t="s">
        <v>27</v>
      </c>
      <c r="E39" s="1" t="s">
        <v>131</v>
      </c>
      <c r="F39" s="1" t="s">
        <v>132</v>
      </c>
      <c r="G39" s="1" t="s">
        <v>52</v>
      </c>
      <c r="H39" s="3">
        <v>1598450</v>
      </c>
      <c r="I39" s="4">
        <v>14525</v>
      </c>
      <c r="J39" s="1">
        <v>0</v>
      </c>
      <c r="K39" s="3">
        <f t="shared" si="4"/>
        <v>0</v>
      </c>
      <c r="L39" s="4">
        <v>14598</v>
      </c>
      <c r="M39" s="1">
        <v>0</v>
      </c>
      <c r="N39" s="3">
        <f t="shared" si="5"/>
        <v>0</v>
      </c>
      <c r="O39" s="3">
        <v>0</v>
      </c>
      <c r="P39" s="5">
        <v>0</v>
      </c>
      <c r="Q39" s="3">
        <f>+P39*H39</f>
        <v>0</v>
      </c>
      <c r="R39" s="5"/>
      <c r="S39" s="3"/>
      <c r="T39" s="3"/>
      <c r="U39" s="1">
        <v>0</v>
      </c>
      <c r="V39" s="3">
        <f>+U39*2273</f>
        <v>0</v>
      </c>
      <c r="W39" s="1"/>
      <c r="X39" s="40"/>
      <c r="Y39" s="4">
        <f t="shared" si="6"/>
        <v>1598450</v>
      </c>
    </row>
    <row r="40" spans="1:25" ht="30" customHeight="1">
      <c r="A40" s="38">
        <v>38</v>
      </c>
      <c r="B40" s="1" t="s">
        <v>133</v>
      </c>
      <c r="C40" s="1" t="s">
        <v>26</v>
      </c>
      <c r="D40" s="2" t="s">
        <v>27</v>
      </c>
      <c r="E40" s="1" t="s">
        <v>134</v>
      </c>
      <c r="F40" s="1" t="s">
        <v>135</v>
      </c>
      <c r="G40" s="1" t="s">
        <v>30</v>
      </c>
      <c r="H40" s="56">
        <v>307450</v>
      </c>
      <c r="I40" s="57">
        <v>6859</v>
      </c>
      <c r="J40" s="59">
        <v>23</v>
      </c>
      <c r="K40" s="56">
        <f t="shared" si="4"/>
        <v>157757</v>
      </c>
      <c r="L40" s="57">
        <v>7619</v>
      </c>
      <c r="M40" s="59">
        <v>4</v>
      </c>
      <c r="N40" s="3">
        <f t="shared" si="5"/>
        <v>30476</v>
      </c>
      <c r="O40" s="3">
        <v>44992.5</v>
      </c>
      <c r="P40" s="5"/>
      <c r="Q40" s="3"/>
      <c r="R40" s="5"/>
      <c r="S40" s="3"/>
      <c r="T40" s="3">
        <v>500</v>
      </c>
      <c r="U40" s="1"/>
      <c r="V40" s="3"/>
      <c r="W40" s="1"/>
      <c r="X40" s="40"/>
      <c r="Y40" s="4">
        <f t="shared" si="6"/>
        <v>541175.5</v>
      </c>
    </row>
    <row r="41" spans="1:25" ht="30" customHeight="1">
      <c r="A41" s="38">
        <v>39</v>
      </c>
      <c r="B41" s="1" t="s">
        <v>136</v>
      </c>
      <c r="C41" s="1" t="s">
        <v>62</v>
      </c>
      <c r="D41" s="2" t="s">
        <v>27</v>
      </c>
      <c r="E41" s="1" t="s">
        <v>137</v>
      </c>
      <c r="F41" s="1" t="s">
        <v>35</v>
      </c>
      <c r="G41" s="1" t="s">
        <v>64</v>
      </c>
      <c r="H41" s="3">
        <v>759950</v>
      </c>
      <c r="I41" s="4">
        <v>14525</v>
      </c>
      <c r="J41" s="1">
        <v>22</v>
      </c>
      <c r="K41" s="3">
        <f t="shared" si="4"/>
        <v>319550</v>
      </c>
      <c r="L41" s="4">
        <v>14598</v>
      </c>
      <c r="M41" s="47">
        <v>5</v>
      </c>
      <c r="N41" s="3">
        <f t="shared" si="5"/>
        <v>72990</v>
      </c>
      <c r="O41" s="3"/>
      <c r="P41" s="5">
        <v>0.55000000000000004</v>
      </c>
      <c r="Q41" s="3">
        <f>+P41*H41</f>
        <v>417972.50000000006</v>
      </c>
      <c r="R41" s="5"/>
      <c r="S41" s="3"/>
      <c r="T41" s="3"/>
      <c r="U41" s="1">
        <v>48.5</v>
      </c>
      <c r="V41" s="3">
        <f>+U41*2273</f>
        <v>110240.5</v>
      </c>
      <c r="W41" s="1"/>
      <c r="X41" s="40"/>
      <c r="Y41" s="4">
        <f t="shared" si="6"/>
        <v>1680703</v>
      </c>
    </row>
    <row r="42" spans="1:25" ht="30" customHeight="1">
      <c r="A42" s="38">
        <v>40</v>
      </c>
      <c r="B42" s="1" t="s">
        <v>138</v>
      </c>
      <c r="C42" s="1" t="s">
        <v>38</v>
      </c>
      <c r="D42" s="2" t="s">
        <v>33</v>
      </c>
      <c r="E42" s="1" t="s">
        <v>139</v>
      </c>
      <c r="F42" s="1" t="s">
        <v>140</v>
      </c>
      <c r="G42" s="1" t="s">
        <v>56</v>
      </c>
      <c r="H42" s="3">
        <v>561741</v>
      </c>
      <c r="I42" s="4">
        <v>6859</v>
      </c>
      <c r="J42" s="1">
        <v>0</v>
      </c>
      <c r="K42" s="3">
        <f t="shared" si="4"/>
        <v>0</v>
      </c>
      <c r="L42" s="4">
        <v>8523</v>
      </c>
      <c r="M42" s="1">
        <v>0</v>
      </c>
      <c r="N42" s="3">
        <f t="shared" si="5"/>
        <v>0</v>
      </c>
      <c r="O42" s="3"/>
      <c r="P42" s="5"/>
      <c r="Q42" s="3"/>
      <c r="R42" s="5"/>
      <c r="S42" s="3"/>
      <c r="T42" s="3">
        <v>0</v>
      </c>
      <c r="U42" s="1"/>
      <c r="V42" s="3"/>
      <c r="W42" s="1"/>
      <c r="X42" s="40"/>
      <c r="Y42" s="4">
        <f t="shared" si="6"/>
        <v>561741</v>
      </c>
    </row>
    <row r="43" spans="1:25" ht="36" customHeight="1">
      <c r="A43" s="38">
        <v>41</v>
      </c>
      <c r="B43" s="1" t="s">
        <v>141</v>
      </c>
      <c r="C43" s="1" t="s">
        <v>142</v>
      </c>
      <c r="D43" s="2" t="s">
        <v>27</v>
      </c>
      <c r="E43" s="1" t="s">
        <v>143</v>
      </c>
      <c r="F43" s="1" t="s">
        <v>63</v>
      </c>
      <c r="G43" s="1" t="s">
        <v>144</v>
      </c>
      <c r="H43" s="3">
        <v>699500</v>
      </c>
      <c r="I43" s="4">
        <v>13352</v>
      </c>
      <c r="J43" s="1">
        <v>8</v>
      </c>
      <c r="K43" s="3">
        <f t="shared" si="4"/>
        <v>106816</v>
      </c>
      <c r="L43" s="4">
        <v>13425</v>
      </c>
      <c r="M43" s="47">
        <v>5</v>
      </c>
      <c r="N43" s="3">
        <f t="shared" si="5"/>
        <v>67125</v>
      </c>
      <c r="O43" s="3"/>
      <c r="P43" s="5">
        <v>0.25</v>
      </c>
      <c r="Q43" s="3">
        <f>+P43*H43</f>
        <v>174875</v>
      </c>
      <c r="R43" s="5"/>
      <c r="S43" s="3"/>
      <c r="T43" s="3"/>
      <c r="U43" s="1">
        <v>40</v>
      </c>
      <c r="V43" s="3">
        <f>+U43*2273</f>
        <v>90920</v>
      </c>
      <c r="W43" s="1"/>
      <c r="X43" s="40"/>
      <c r="Y43" s="4">
        <f t="shared" si="6"/>
        <v>1139236</v>
      </c>
    </row>
    <row r="44" spans="1:25" ht="27.6" customHeight="1">
      <c r="A44" s="38">
        <v>42</v>
      </c>
      <c r="B44" s="1" t="s">
        <v>145</v>
      </c>
      <c r="C44" s="1" t="s">
        <v>146</v>
      </c>
      <c r="D44" s="2" t="s">
        <v>33</v>
      </c>
      <c r="E44" s="1" t="s">
        <v>147</v>
      </c>
      <c r="F44" s="1" t="s">
        <v>148</v>
      </c>
      <c r="G44" s="1" t="s">
        <v>64</v>
      </c>
      <c r="H44" s="3">
        <v>435000</v>
      </c>
      <c r="I44" s="4">
        <v>8221</v>
      </c>
      <c r="J44" s="1">
        <v>0</v>
      </c>
      <c r="K44" s="3">
        <f t="shared" si="4"/>
        <v>0</v>
      </c>
      <c r="L44" s="4">
        <v>10859</v>
      </c>
      <c r="M44" s="47">
        <v>2</v>
      </c>
      <c r="N44" s="3">
        <f t="shared" si="5"/>
        <v>21718</v>
      </c>
      <c r="O44" s="3"/>
      <c r="P44" s="5"/>
      <c r="Q44" s="3"/>
      <c r="R44" s="5"/>
      <c r="S44" s="3"/>
      <c r="T44" s="3"/>
      <c r="U44" s="1"/>
      <c r="V44" s="3"/>
      <c r="W44" s="1"/>
      <c r="X44" s="40"/>
      <c r="Y44" s="4">
        <f t="shared" si="6"/>
        <v>456718</v>
      </c>
    </row>
    <row r="45" spans="1:25" ht="27.6" customHeight="1">
      <c r="A45" s="38">
        <v>43</v>
      </c>
      <c r="B45" s="1">
        <v>110940379</v>
      </c>
      <c r="C45" s="1" t="s">
        <v>146</v>
      </c>
      <c r="D45" s="2" t="s">
        <v>33</v>
      </c>
      <c r="E45" s="1" t="s">
        <v>149</v>
      </c>
      <c r="F45" s="1" t="s">
        <v>76</v>
      </c>
      <c r="G45" s="1" t="s">
        <v>64</v>
      </c>
      <c r="H45" s="3">
        <v>617650</v>
      </c>
      <c r="I45" s="4">
        <v>11764</v>
      </c>
      <c r="J45" s="1"/>
      <c r="K45" s="3">
        <f t="shared" si="4"/>
        <v>0</v>
      </c>
      <c r="L45" s="4">
        <v>11837</v>
      </c>
      <c r="M45" s="47">
        <v>1</v>
      </c>
      <c r="N45" s="3">
        <f t="shared" si="5"/>
        <v>11837</v>
      </c>
      <c r="O45" s="3"/>
      <c r="P45" s="5">
        <v>0.25</v>
      </c>
      <c r="Q45" s="3">
        <f>+P45*H45</f>
        <v>154412.5</v>
      </c>
      <c r="R45" s="5"/>
      <c r="S45" s="3"/>
      <c r="T45" s="3"/>
      <c r="U45" s="1">
        <v>10</v>
      </c>
      <c r="V45" s="3">
        <f>+U45*2273</f>
        <v>22730</v>
      </c>
      <c r="W45" s="1"/>
      <c r="X45" s="46"/>
      <c r="Y45" s="4">
        <f t="shared" si="6"/>
        <v>806629.5</v>
      </c>
    </row>
    <row r="46" spans="1:25" ht="30" customHeight="1">
      <c r="A46" s="38">
        <v>44</v>
      </c>
      <c r="B46" s="1" t="s">
        <v>150</v>
      </c>
      <c r="C46" s="1" t="s">
        <v>70</v>
      </c>
      <c r="D46" s="2" t="s">
        <v>71</v>
      </c>
      <c r="E46" s="1" t="s">
        <v>151</v>
      </c>
      <c r="F46" s="1" t="s">
        <v>63</v>
      </c>
      <c r="G46" s="1" t="s">
        <v>152</v>
      </c>
      <c r="H46" s="3">
        <v>699500</v>
      </c>
      <c r="I46" s="4">
        <v>13352</v>
      </c>
      <c r="J46" s="1">
        <v>7</v>
      </c>
      <c r="K46" s="3">
        <f t="shared" si="4"/>
        <v>93464</v>
      </c>
      <c r="L46" s="4">
        <v>13425</v>
      </c>
      <c r="M46" s="47">
        <v>5</v>
      </c>
      <c r="N46" s="3">
        <f t="shared" si="5"/>
        <v>67125</v>
      </c>
      <c r="O46" s="3"/>
      <c r="P46" s="5" t="s">
        <v>153</v>
      </c>
      <c r="Q46" s="3"/>
      <c r="R46" s="5">
        <v>0.65</v>
      </c>
      <c r="S46" s="3">
        <f>+R46*H46</f>
        <v>454675</v>
      </c>
      <c r="T46" s="3"/>
      <c r="U46" s="1">
        <v>44.5</v>
      </c>
      <c r="V46" s="3">
        <f>+U46*2273</f>
        <v>101148.5</v>
      </c>
      <c r="W46" s="1"/>
      <c r="X46" s="64"/>
      <c r="Y46" s="4">
        <f t="shared" si="6"/>
        <v>1415912.5</v>
      </c>
    </row>
    <row r="47" spans="1:25" ht="30" customHeight="1">
      <c r="A47" s="38">
        <v>45</v>
      </c>
      <c r="B47" s="1" t="s">
        <v>154</v>
      </c>
      <c r="C47" s="1" t="s">
        <v>74</v>
      </c>
      <c r="D47" s="2" t="s">
        <v>33</v>
      </c>
      <c r="E47" s="1" t="s">
        <v>155</v>
      </c>
      <c r="F47" s="1" t="s">
        <v>156</v>
      </c>
      <c r="G47" s="1" t="s">
        <v>157</v>
      </c>
      <c r="H47" s="3">
        <v>330000</v>
      </c>
      <c r="I47" s="4">
        <v>6859</v>
      </c>
      <c r="J47" s="1">
        <v>27</v>
      </c>
      <c r="K47" s="3">
        <f t="shared" si="4"/>
        <v>185193</v>
      </c>
      <c r="L47" s="4">
        <v>8192</v>
      </c>
      <c r="M47" s="47">
        <v>5</v>
      </c>
      <c r="N47" s="3">
        <f t="shared" si="5"/>
        <v>40960</v>
      </c>
      <c r="O47" s="3"/>
      <c r="P47" s="5"/>
      <c r="Q47" s="3"/>
      <c r="R47" s="5"/>
      <c r="S47" s="3"/>
      <c r="T47" s="3">
        <v>500</v>
      </c>
      <c r="U47" s="1"/>
      <c r="V47" s="3"/>
      <c r="W47" s="1"/>
      <c r="X47" s="40"/>
      <c r="Y47" s="4">
        <f t="shared" si="6"/>
        <v>556653</v>
      </c>
    </row>
    <row r="48" spans="1:25" ht="27.6" customHeight="1">
      <c r="A48" s="38">
        <v>46</v>
      </c>
      <c r="B48" s="1" t="s">
        <v>158</v>
      </c>
      <c r="C48" s="1" t="s">
        <v>38</v>
      </c>
      <c r="D48" s="2" t="s">
        <v>33</v>
      </c>
      <c r="E48" s="1">
        <v>504483</v>
      </c>
      <c r="F48" s="1" t="s">
        <v>55</v>
      </c>
      <c r="G48" s="1" t="s">
        <v>56</v>
      </c>
      <c r="H48" s="3">
        <v>373750</v>
      </c>
      <c r="I48" s="4">
        <v>7033</v>
      </c>
      <c r="J48" s="11">
        <v>0</v>
      </c>
      <c r="K48" s="3">
        <f t="shared" si="4"/>
        <v>0</v>
      </c>
      <c r="L48" s="4">
        <v>9303</v>
      </c>
      <c r="M48" s="60">
        <v>3</v>
      </c>
      <c r="N48" s="3">
        <f t="shared" si="5"/>
        <v>27909</v>
      </c>
      <c r="O48" s="12"/>
      <c r="P48" s="13"/>
      <c r="Q48" s="12"/>
      <c r="R48" s="13"/>
      <c r="S48" s="12"/>
      <c r="T48" s="14">
        <v>0</v>
      </c>
      <c r="U48" s="11"/>
      <c r="V48" s="14"/>
      <c r="W48" s="11"/>
      <c r="X48" s="53"/>
      <c r="Y48" s="4">
        <f t="shared" si="6"/>
        <v>401659</v>
      </c>
    </row>
    <row r="49" spans="1:25" ht="27.6" customHeight="1">
      <c r="A49" s="38">
        <v>47</v>
      </c>
      <c r="B49" s="1">
        <v>702490266</v>
      </c>
      <c r="C49" s="1" t="s">
        <v>84</v>
      </c>
      <c r="D49" s="2" t="s">
        <v>27</v>
      </c>
      <c r="E49" s="1" t="s">
        <v>159</v>
      </c>
      <c r="F49" s="1" t="s">
        <v>122</v>
      </c>
      <c r="G49" s="1" t="s">
        <v>64</v>
      </c>
      <c r="H49" s="3">
        <v>1205688</v>
      </c>
      <c r="I49" s="4">
        <v>11764</v>
      </c>
      <c r="J49" s="1">
        <v>0</v>
      </c>
      <c r="K49" s="3">
        <f t="shared" si="4"/>
        <v>0</v>
      </c>
      <c r="L49" s="4">
        <v>11837</v>
      </c>
      <c r="M49" s="1">
        <v>0</v>
      </c>
      <c r="N49" s="3">
        <f t="shared" si="5"/>
        <v>0</v>
      </c>
      <c r="O49" s="12"/>
      <c r="P49" s="5">
        <v>0</v>
      </c>
      <c r="Q49" s="3">
        <f>+P49*H49</f>
        <v>0</v>
      </c>
      <c r="R49" s="5"/>
      <c r="S49" s="3"/>
      <c r="T49" s="3"/>
      <c r="U49" s="1">
        <v>0</v>
      </c>
      <c r="V49" s="3">
        <f>+U49*2273</f>
        <v>0</v>
      </c>
      <c r="W49" s="1"/>
      <c r="X49" s="40"/>
      <c r="Y49" s="4">
        <f t="shared" si="6"/>
        <v>1205688</v>
      </c>
    </row>
    <row r="50" spans="1:25" ht="27.6" customHeight="1">
      <c r="A50" s="38">
        <v>48</v>
      </c>
      <c r="B50" s="1" t="s">
        <v>160</v>
      </c>
      <c r="C50" s="1" t="s">
        <v>161</v>
      </c>
      <c r="D50" s="2" t="s">
        <v>27</v>
      </c>
      <c r="E50" s="1" t="s">
        <v>162</v>
      </c>
      <c r="F50" s="1" t="s">
        <v>163</v>
      </c>
      <c r="G50" s="1" t="s">
        <v>164</v>
      </c>
      <c r="H50" s="3">
        <v>617650</v>
      </c>
      <c r="I50" s="4">
        <v>11764</v>
      </c>
      <c r="J50" s="1">
        <v>18</v>
      </c>
      <c r="K50" s="3">
        <f t="shared" si="4"/>
        <v>211752</v>
      </c>
      <c r="L50" s="4">
        <v>11837</v>
      </c>
      <c r="M50" s="47">
        <v>4</v>
      </c>
      <c r="N50" s="3">
        <f t="shared" si="5"/>
        <v>47348</v>
      </c>
      <c r="O50" s="3"/>
      <c r="P50" s="5"/>
      <c r="Q50" s="3"/>
      <c r="R50" s="5">
        <v>0.65</v>
      </c>
      <c r="S50" s="3">
        <f>+R50*H50</f>
        <v>401472.5</v>
      </c>
      <c r="T50" s="3"/>
      <c r="U50" s="1"/>
      <c r="V50" s="3"/>
      <c r="W50" s="1"/>
      <c r="X50" s="46"/>
      <c r="Y50" s="4">
        <f t="shared" si="6"/>
        <v>1278222.5</v>
      </c>
    </row>
    <row r="51" spans="1:25" ht="30" customHeight="1">
      <c r="A51" s="38">
        <v>49</v>
      </c>
      <c r="B51" s="1" t="s">
        <v>165</v>
      </c>
      <c r="C51" s="1" t="s">
        <v>50</v>
      </c>
      <c r="D51" s="2" t="s">
        <v>27</v>
      </c>
      <c r="E51" s="1" t="s">
        <v>166</v>
      </c>
      <c r="F51" s="1" t="s">
        <v>35</v>
      </c>
      <c r="G51" s="1" t="s">
        <v>52</v>
      </c>
      <c r="H51" s="56">
        <v>759950</v>
      </c>
      <c r="I51" s="57">
        <v>14525</v>
      </c>
      <c r="J51" s="59">
        <v>19</v>
      </c>
      <c r="K51" s="56">
        <f t="shared" si="4"/>
        <v>275975</v>
      </c>
      <c r="L51" s="57">
        <v>14598</v>
      </c>
      <c r="M51" s="59">
        <v>4</v>
      </c>
      <c r="N51" s="3">
        <f t="shared" si="5"/>
        <v>58392</v>
      </c>
      <c r="O51" s="3">
        <v>112867.5</v>
      </c>
      <c r="P51" s="5">
        <v>0.55000000000000004</v>
      </c>
      <c r="Q51" s="3">
        <f>+P51*H51</f>
        <v>417972.50000000006</v>
      </c>
      <c r="R51" s="5"/>
      <c r="S51" s="3"/>
      <c r="T51" s="3"/>
      <c r="U51" s="1">
        <v>42</v>
      </c>
      <c r="V51" s="3">
        <f>+U51*2273</f>
        <v>95466</v>
      </c>
      <c r="W51" s="1"/>
      <c r="X51" s="41"/>
      <c r="Y51" s="4">
        <f t="shared" si="6"/>
        <v>1720623</v>
      </c>
    </row>
    <row r="52" spans="1:25" ht="27.6" customHeight="1">
      <c r="A52" s="38">
        <v>50</v>
      </c>
      <c r="B52" s="1" t="s">
        <v>167</v>
      </c>
      <c r="C52" s="1" t="s">
        <v>146</v>
      </c>
      <c r="D52" s="2" t="s">
        <v>33</v>
      </c>
      <c r="E52" s="1">
        <v>504540</v>
      </c>
      <c r="F52" s="1" t="s">
        <v>47</v>
      </c>
      <c r="G52" s="1" t="s">
        <v>64</v>
      </c>
      <c r="H52" s="56">
        <v>526050</v>
      </c>
      <c r="I52" s="57">
        <v>9987</v>
      </c>
      <c r="J52" s="59">
        <v>9</v>
      </c>
      <c r="K52" s="56">
        <f t="shared" si="4"/>
        <v>89883</v>
      </c>
      <c r="L52" s="57">
        <v>10060</v>
      </c>
      <c r="M52" s="59">
        <v>4</v>
      </c>
      <c r="N52" s="3">
        <f t="shared" si="5"/>
        <v>40240</v>
      </c>
      <c r="O52" s="3"/>
      <c r="P52" s="5">
        <v>0.1</v>
      </c>
      <c r="Q52" s="3">
        <f>+P52*H52</f>
        <v>52605</v>
      </c>
      <c r="R52" s="5"/>
      <c r="S52" s="3"/>
      <c r="T52" s="3"/>
      <c r="U52" s="1"/>
      <c r="V52" s="3"/>
      <c r="W52" s="1"/>
      <c r="X52" s="46"/>
      <c r="Y52" s="4">
        <f t="shared" si="6"/>
        <v>708778</v>
      </c>
    </row>
    <row r="53" spans="1:25" ht="27.6" customHeight="1">
      <c r="A53" s="38">
        <v>51</v>
      </c>
      <c r="B53" s="1" t="s">
        <v>168</v>
      </c>
      <c r="C53" s="1" t="s">
        <v>26</v>
      </c>
      <c r="D53" s="2" t="s">
        <v>27</v>
      </c>
      <c r="E53" s="1" t="s">
        <v>169</v>
      </c>
      <c r="F53" s="1" t="s">
        <v>135</v>
      </c>
      <c r="G53" s="1" t="s">
        <v>30</v>
      </c>
      <c r="H53" s="3">
        <v>307450</v>
      </c>
      <c r="I53" s="4">
        <v>6859</v>
      </c>
      <c r="J53" s="1">
        <v>4</v>
      </c>
      <c r="K53" s="3">
        <f t="shared" si="4"/>
        <v>27436</v>
      </c>
      <c r="L53" s="4">
        <v>7619</v>
      </c>
      <c r="M53" s="47">
        <v>5</v>
      </c>
      <c r="N53" s="3">
        <f t="shared" si="5"/>
        <v>38095</v>
      </c>
      <c r="O53" s="3">
        <v>44992.5</v>
      </c>
      <c r="P53" s="5"/>
      <c r="Q53" s="3"/>
      <c r="R53" s="5"/>
      <c r="S53" s="3"/>
      <c r="T53" s="3"/>
      <c r="U53" s="1"/>
      <c r="V53" s="3"/>
      <c r="W53" s="1"/>
      <c r="X53" s="40"/>
      <c r="Y53" s="4">
        <f t="shared" si="6"/>
        <v>417973.5</v>
      </c>
    </row>
    <row r="54" spans="1:25" ht="27.6" customHeight="1">
      <c r="A54" s="38">
        <v>52</v>
      </c>
      <c r="B54" s="1" t="s">
        <v>170</v>
      </c>
      <c r="C54" s="1" t="s">
        <v>45</v>
      </c>
      <c r="D54" s="2" t="s">
        <v>33</v>
      </c>
      <c r="E54" s="1" t="s">
        <v>171</v>
      </c>
      <c r="F54" s="1" t="s">
        <v>172</v>
      </c>
      <c r="G54" s="1" t="s">
        <v>125</v>
      </c>
      <c r="H54" s="56">
        <v>968950</v>
      </c>
      <c r="I54" s="57">
        <v>18579</v>
      </c>
      <c r="J54" s="59">
        <v>23</v>
      </c>
      <c r="K54" s="56">
        <f t="shared" si="4"/>
        <v>427317</v>
      </c>
      <c r="L54" s="57">
        <v>18652</v>
      </c>
      <c r="M54" s="59">
        <v>4</v>
      </c>
      <c r="N54" s="3">
        <f t="shared" si="5"/>
        <v>74608</v>
      </c>
      <c r="O54" s="3">
        <v>144217.5</v>
      </c>
      <c r="P54" s="5">
        <v>0.55000000000000004</v>
      </c>
      <c r="Q54" s="3">
        <f>+P54*H54</f>
        <v>532922.5</v>
      </c>
      <c r="R54" s="5"/>
      <c r="S54" s="3"/>
      <c r="T54" s="3">
        <v>500</v>
      </c>
      <c r="U54" s="1">
        <v>74.5</v>
      </c>
      <c r="V54" s="3">
        <f>+U54*2273</f>
        <v>169338.5</v>
      </c>
      <c r="W54" s="1"/>
      <c r="X54" s="41"/>
      <c r="Y54" s="4">
        <f t="shared" si="6"/>
        <v>2317853.5</v>
      </c>
    </row>
    <row r="55" spans="1:25" ht="30" customHeight="1">
      <c r="A55" s="38">
        <v>53</v>
      </c>
      <c r="B55" s="1">
        <v>205440387</v>
      </c>
      <c r="C55" s="1" t="s">
        <v>173</v>
      </c>
      <c r="D55" s="2" t="s">
        <v>27</v>
      </c>
      <c r="E55" s="1" t="s">
        <v>174</v>
      </c>
      <c r="F55" s="1" t="s">
        <v>35</v>
      </c>
      <c r="G55" s="52" t="s">
        <v>116</v>
      </c>
      <c r="H55" s="3">
        <v>759950</v>
      </c>
      <c r="I55" s="4">
        <v>14525</v>
      </c>
      <c r="J55" s="1">
        <v>8</v>
      </c>
      <c r="K55" s="3">
        <f t="shared" si="4"/>
        <v>116200</v>
      </c>
      <c r="L55" s="4">
        <v>14598</v>
      </c>
      <c r="M55" s="47">
        <v>5</v>
      </c>
      <c r="N55" s="3">
        <f t="shared" si="5"/>
        <v>72990</v>
      </c>
      <c r="O55" s="3"/>
      <c r="P55" s="5"/>
      <c r="Q55" s="3"/>
      <c r="R55" s="5">
        <v>0.65</v>
      </c>
      <c r="S55" s="3">
        <f>+R55*H55</f>
        <v>493967.5</v>
      </c>
      <c r="T55" s="3"/>
      <c r="U55" s="1">
        <v>10</v>
      </c>
      <c r="V55" s="3">
        <f>+U55*2273</f>
        <v>22730</v>
      </c>
      <c r="W55" s="1"/>
      <c r="X55" s="40"/>
      <c r="Y55" s="4">
        <f t="shared" si="6"/>
        <v>1465837.5</v>
      </c>
    </row>
    <row r="56" spans="1:25" ht="30" customHeight="1">
      <c r="A56" s="38">
        <v>54</v>
      </c>
      <c r="B56" s="1" t="s">
        <v>175</v>
      </c>
      <c r="C56" s="1" t="s">
        <v>38</v>
      </c>
      <c r="D56" s="2" t="s">
        <v>33</v>
      </c>
      <c r="E56" s="1" t="s">
        <v>176</v>
      </c>
      <c r="F56" s="1" t="s">
        <v>35</v>
      </c>
      <c r="G56" s="1" t="s">
        <v>64</v>
      </c>
      <c r="H56" s="3">
        <v>759950</v>
      </c>
      <c r="I56" s="4">
        <v>14525</v>
      </c>
      <c r="J56" s="1">
        <v>17</v>
      </c>
      <c r="K56" s="3">
        <f t="shared" si="4"/>
        <v>246925</v>
      </c>
      <c r="L56" s="4">
        <v>14598</v>
      </c>
      <c r="M56" s="47">
        <v>5</v>
      </c>
      <c r="N56" s="3">
        <f t="shared" si="5"/>
        <v>72990</v>
      </c>
      <c r="O56" s="3">
        <v>188112.5</v>
      </c>
      <c r="P56" s="5">
        <v>0.25</v>
      </c>
      <c r="Q56" s="3">
        <f>+P56*H56</f>
        <v>189987.5</v>
      </c>
      <c r="R56" s="5"/>
      <c r="S56" s="3"/>
      <c r="T56" s="3"/>
      <c r="U56" s="1">
        <v>31</v>
      </c>
      <c r="V56" s="3">
        <f>+U56*2273</f>
        <v>70463</v>
      </c>
      <c r="W56" s="1"/>
      <c r="X56" s="40"/>
      <c r="Y56" s="4">
        <f t="shared" si="6"/>
        <v>1528428</v>
      </c>
    </row>
    <row r="57" spans="1:25" ht="30" customHeight="1">
      <c r="A57" s="38">
        <v>55</v>
      </c>
      <c r="B57" s="1" t="s">
        <v>177</v>
      </c>
      <c r="C57" s="1" t="s">
        <v>62</v>
      </c>
      <c r="D57" s="2" t="s">
        <v>27</v>
      </c>
      <c r="E57" s="1" t="s">
        <v>178</v>
      </c>
      <c r="F57" s="1" t="s">
        <v>79</v>
      </c>
      <c r="G57" s="1" t="s">
        <v>109</v>
      </c>
      <c r="H57" s="3">
        <v>835450</v>
      </c>
      <c r="I57" s="4">
        <v>15989</v>
      </c>
      <c r="J57" s="1">
        <v>5</v>
      </c>
      <c r="K57" s="3">
        <f t="shared" si="4"/>
        <v>79945</v>
      </c>
      <c r="L57" s="4">
        <v>16062</v>
      </c>
      <c r="M57" s="47">
        <v>5</v>
      </c>
      <c r="N57" s="3">
        <f t="shared" si="5"/>
        <v>80310</v>
      </c>
      <c r="O57" s="3"/>
      <c r="P57" s="5">
        <v>0.55000000000000004</v>
      </c>
      <c r="Q57" s="3">
        <f>+P57*H57</f>
        <v>459497.50000000006</v>
      </c>
      <c r="R57" s="5"/>
      <c r="S57" s="3"/>
      <c r="T57" s="3"/>
      <c r="U57" s="1">
        <v>30</v>
      </c>
      <c r="V57" s="3">
        <f>+U57*2273</f>
        <v>68190</v>
      </c>
      <c r="W57" s="1"/>
      <c r="X57" s="40"/>
      <c r="Y57" s="4">
        <f t="shared" si="6"/>
        <v>1523392.5</v>
      </c>
    </row>
    <row r="58" spans="1:25" ht="27.6" customHeight="1">
      <c r="A58" s="38">
        <v>56</v>
      </c>
      <c r="B58" s="1">
        <v>113390243</v>
      </c>
      <c r="C58" s="1" t="s">
        <v>81</v>
      </c>
      <c r="D58" s="2" t="s">
        <v>27</v>
      </c>
      <c r="E58" s="1" t="s">
        <v>179</v>
      </c>
      <c r="F58" s="1" t="s">
        <v>122</v>
      </c>
      <c r="G58" s="1" t="s">
        <v>64</v>
      </c>
      <c r="H58" s="3">
        <v>1205688</v>
      </c>
      <c r="I58" s="4">
        <v>11764</v>
      </c>
      <c r="J58" s="1">
        <v>0</v>
      </c>
      <c r="K58" s="3">
        <f t="shared" si="4"/>
        <v>0</v>
      </c>
      <c r="L58" s="4">
        <v>11837</v>
      </c>
      <c r="M58" s="1">
        <v>0</v>
      </c>
      <c r="N58" s="3">
        <f t="shared" si="5"/>
        <v>0</v>
      </c>
      <c r="O58" s="3"/>
      <c r="P58" s="5">
        <v>0</v>
      </c>
      <c r="Q58" s="3">
        <f>+P58*H58</f>
        <v>0</v>
      </c>
      <c r="R58" s="5"/>
      <c r="S58" s="3"/>
      <c r="T58" s="3"/>
      <c r="U58" s="1">
        <v>0</v>
      </c>
      <c r="V58" s="3">
        <f>+U58*2273</f>
        <v>0</v>
      </c>
      <c r="W58" s="1"/>
      <c r="X58" s="46"/>
      <c r="Y58" s="4">
        <f t="shared" si="6"/>
        <v>1205688</v>
      </c>
    </row>
    <row r="59" spans="1:25" ht="30" customHeight="1">
      <c r="A59" s="38">
        <v>57</v>
      </c>
      <c r="B59" s="1" t="s">
        <v>180</v>
      </c>
      <c r="C59" s="1" t="s">
        <v>81</v>
      </c>
      <c r="D59" s="2" t="s">
        <v>27</v>
      </c>
      <c r="E59" s="1" t="s">
        <v>181</v>
      </c>
      <c r="F59" s="1" t="s">
        <v>182</v>
      </c>
      <c r="G59" s="1" t="s">
        <v>183</v>
      </c>
      <c r="H59" s="3">
        <v>304300</v>
      </c>
      <c r="I59" s="4">
        <v>6859</v>
      </c>
      <c r="J59" s="1">
        <v>15</v>
      </c>
      <c r="K59" s="3">
        <f t="shared" si="4"/>
        <v>102885</v>
      </c>
      <c r="L59" s="4">
        <v>7539</v>
      </c>
      <c r="M59" s="47">
        <v>5</v>
      </c>
      <c r="N59" s="3">
        <f t="shared" si="5"/>
        <v>37695</v>
      </c>
      <c r="O59" s="62">
        <v>44520</v>
      </c>
      <c r="P59" s="5"/>
      <c r="Q59" s="3"/>
      <c r="R59" s="5"/>
      <c r="S59" s="3"/>
      <c r="T59" s="3"/>
      <c r="U59" s="1"/>
      <c r="V59" s="3"/>
      <c r="W59" s="1"/>
      <c r="X59" s="40"/>
      <c r="Y59" s="4">
        <f t="shared" si="6"/>
        <v>489400</v>
      </c>
    </row>
    <row r="60" spans="1:25" ht="27.6" customHeight="1">
      <c r="A60" s="38">
        <v>150</v>
      </c>
      <c r="B60" s="1" t="s">
        <v>184</v>
      </c>
      <c r="C60" s="1" t="s">
        <v>185</v>
      </c>
      <c r="D60" s="2" t="s">
        <v>33</v>
      </c>
      <c r="E60" s="1">
        <v>380110</v>
      </c>
      <c r="F60" s="1" t="s">
        <v>186</v>
      </c>
      <c r="G60" s="1" t="s">
        <v>30</v>
      </c>
      <c r="H60" s="3">
        <v>1323450</v>
      </c>
      <c r="I60" s="4">
        <v>25457</v>
      </c>
      <c r="J60" s="1">
        <v>26</v>
      </c>
      <c r="K60" s="3">
        <f t="shared" si="4"/>
        <v>661882</v>
      </c>
      <c r="L60" s="4">
        <v>25675</v>
      </c>
      <c r="M60" s="1">
        <v>4</v>
      </c>
      <c r="N60" s="3">
        <f t="shared" si="5"/>
        <v>102700</v>
      </c>
      <c r="O60" s="3">
        <v>328987.5</v>
      </c>
      <c r="P60" s="5">
        <v>0.25</v>
      </c>
      <c r="Q60" s="3"/>
      <c r="R60" s="5"/>
      <c r="S60" s="3">
        <f>+R60*H60</f>
        <v>0</v>
      </c>
      <c r="T60" s="3">
        <v>0</v>
      </c>
      <c r="U60" s="1">
        <v>19.5</v>
      </c>
      <c r="V60" s="3">
        <f>+U60*2273</f>
        <v>44323.5</v>
      </c>
      <c r="W60" s="1"/>
      <c r="X60" s="40"/>
      <c r="Y60" s="4">
        <f t="shared" si="6"/>
        <v>2461343</v>
      </c>
    </row>
    <row r="61" spans="1:25" ht="27.6" customHeight="1">
      <c r="A61" s="38">
        <v>59</v>
      </c>
      <c r="B61" s="1">
        <v>114660685</v>
      </c>
      <c r="C61" s="1" t="s">
        <v>62</v>
      </c>
      <c r="D61" s="2" t="s">
        <v>27</v>
      </c>
      <c r="E61" s="1" t="s">
        <v>187</v>
      </c>
      <c r="F61" s="1" t="s">
        <v>76</v>
      </c>
      <c r="G61" s="1" t="s">
        <v>109</v>
      </c>
      <c r="H61" s="3">
        <v>617650</v>
      </c>
      <c r="I61" s="4">
        <v>11764</v>
      </c>
      <c r="J61" s="10">
        <v>0</v>
      </c>
      <c r="K61" s="3">
        <f t="shared" si="4"/>
        <v>0</v>
      </c>
      <c r="L61" s="4">
        <v>11837</v>
      </c>
      <c r="M61" s="47">
        <v>3</v>
      </c>
      <c r="N61" s="3">
        <f t="shared" si="5"/>
        <v>35511</v>
      </c>
      <c r="O61" s="3"/>
      <c r="P61" s="5">
        <v>0.25</v>
      </c>
      <c r="Q61" s="3">
        <f>+P61*H61</f>
        <v>154412.5</v>
      </c>
      <c r="R61" s="5"/>
      <c r="S61" s="3"/>
      <c r="T61" s="3"/>
      <c r="U61" s="1"/>
      <c r="V61" s="3"/>
      <c r="W61" s="1"/>
      <c r="X61" s="40"/>
      <c r="Y61" s="4">
        <f t="shared" si="6"/>
        <v>807573.5</v>
      </c>
    </row>
    <row r="62" spans="1:25" ht="30" customHeight="1">
      <c r="A62" s="38">
        <v>60</v>
      </c>
      <c r="B62" s="1" t="s">
        <v>188</v>
      </c>
      <c r="C62" s="1" t="s">
        <v>84</v>
      </c>
      <c r="D62" s="2" t="s">
        <v>27</v>
      </c>
      <c r="E62" s="1" t="s">
        <v>189</v>
      </c>
      <c r="F62" s="1" t="s">
        <v>190</v>
      </c>
      <c r="G62" s="1" t="s">
        <v>64</v>
      </c>
      <c r="H62" s="3">
        <v>1328997</v>
      </c>
      <c r="I62" s="4">
        <v>0</v>
      </c>
      <c r="J62" s="10"/>
      <c r="K62" s="3">
        <f t="shared" si="4"/>
        <v>0</v>
      </c>
      <c r="L62" s="4">
        <v>13425</v>
      </c>
      <c r="M62" s="1">
        <v>0</v>
      </c>
      <c r="N62" s="3">
        <f t="shared" si="5"/>
        <v>0</v>
      </c>
      <c r="O62" s="3"/>
      <c r="P62" s="5">
        <v>0</v>
      </c>
      <c r="Q62" s="3">
        <f>+P62*H62</f>
        <v>0</v>
      </c>
      <c r="R62" s="5"/>
      <c r="S62" s="3"/>
      <c r="T62" s="3"/>
      <c r="U62" s="1">
        <v>0</v>
      </c>
      <c r="V62" s="3">
        <f>+U62*2273</f>
        <v>0</v>
      </c>
      <c r="W62" s="1"/>
      <c r="X62" s="40"/>
      <c r="Y62" s="4">
        <f t="shared" si="6"/>
        <v>1328997</v>
      </c>
    </row>
    <row r="63" spans="1:25" ht="30" customHeight="1">
      <c r="A63" s="38">
        <v>61</v>
      </c>
      <c r="B63" s="1" t="s">
        <v>191</v>
      </c>
      <c r="C63" s="1" t="s">
        <v>70</v>
      </c>
      <c r="D63" s="2" t="s">
        <v>71</v>
      </c>
      <c r="E63" s="1" t="s">
        <v>192</v>
      </c>
      <c r="F63" s="1" t="s">
        <v>35</v>
      </c>
      <c r="G63" s="1" t="s">
        <v>72</v>
      </c>
      <c r="H63" s="3">
        <v>759950</v>
      </c>
      <c r="I63" s="4">
        <v>14525</v>
      </c>
      <c r="J63" s="1">
        <v>27</v>
      </c>
      <c r="K63" s="3">
        <f t="shared" si="4"/>
        <v>392175</v>
      </c>
      <c r="L63" s="4">
        <v>14598</v>
      </c>
      <c r="M63" s="47">
        <v>5</v>
      </c>
      <c r="N63" s="3">
        <f t="shared" si="5"/>
        <v>72990</v>
      </c>
      <c r="O63" s="3"/>
      <c r="P63" s="5"/>
      <c r="Q63" s="3"/>
      <c r="R63" s="5">
        <v>0.65</v>
      </c>
      <c r="S63" s="3">
        <f>+R63*H63</f>
        <v>493967.5</v>
      </c>
      <c r="T63" s="3"/>
      <c r="U63" s="1">
        <v>72</v>
      </c>
      <c r="V63" s="3">
        <f>+U63*2273</f>
        <v>163656</v>
      </c>
      <c r="W63" s="1"/>
      <c r="X63" s="40"/>
      <c r="Y63" s="4">
        <f t="shared" si="6"/>
        <v>1882738.5</v>
      </c>
    </row>
    <row r="64" spans="1:25" ht="27.6" customHeight="1">
      <c r="A64" s="38">
        <v>62</v>
      </c>
      <c r="B64" s="1">
        <v>106260045</v>
      </c>
      <c r="C64" s="1" t="s">
        <v>50</v>
      </c>
      <c r="D64" s="2" t="s">
        <v>27</v>
      </c>
      <c r="E64" s="1" t="s">
        <v>193</v>
      </c>
      <c r="F64" s="1" t="s">
        <v>35</v>
      </c>
      <c r="G64" s="1" t="s">
        <v>52</v>
      </c>
      <c r="H64" s="3">
        <v>759950</v>
      </c>
      <c r="I64" s="4">
        <v>14525</v>
      </c>
      <c r="J64" s="1">
        <v>23</v>
      </c>
      <c r="K64" s="3">
        <f t="shared" si="4"/>
        <v>334075</v>
      </c>
      <c r="L64" s="4">
        <v>14598</v>
      </c>
      <c r="M64" s="47">
        <v>5</v>
      </c>
      <c r="N64" s="3">
        <f t="shared" si="5"/>
        <v>72990</v>
      </c>
      <c r="O64" s="3">
        <v>112867.5</v>
      </c>
      <c r="P64" s="5">
        <v>0.55000000000000004</v>
      </c>
      <c r="Q64" s="3">
        <f>+P64*H64</f>
        <v>417972.50000000006</v>
      </c>
      <c r="R64" s="5"/>
      <c r="S64" s="3"/>
      <c r="T64" s="3"/>
      <c r="U64" s="1">
        <v>62.5</v>
      </c>
      <c r="V64" s="3">
        <f>+U64*2273</f>
        <v>142062.5</v>
      </c>
      <c r="W64" s="1"/>
      <c r="X64" s="40"/>
      <c r="Y64" s="4">
        <f t="shared" si="6"/>
        <v>1839917.5</v>
      </c>
    </row>
    <row r="65" spans="1:25" ht="30" customHeight="1">
      <c r="A65" s="38">
        <v>63</v>
      </c>
      <c r="B65" s="1">
        <v>108250876</v>
      </c>
      <c r="C65" s="1" t="s">
        <v>194</v>
      </c>
      <c r="D65" s="2" t="s">
        <v>27</v>
      </c>
      <c r="E65" s="1" t="s">
        <v>195</v>
      </c>
      <c r="F65" s="1" t="s">
        <v>196</v>
      </c>
      <c r="G65" s="1" t="s">
        <v>30</v>
      </c>
      <c r="H65" s="3">
        <v>355600</v>
      </c>
      <c r="I65" s="4">
        <v>6859</v>
      </c>
      <c r="J65" s="1">
        <v>27</v>
      </c>
      <c r="K65" s="3">
        <f t="shared" si="4"/>
        <v>185193</v>
      </c>
      <c r="L65" s="4">
        <v>8842</v>
      </c>
      <c r="M65" s="47">
        <v>5</v>
      </c>
      <c r="N65" s="3">
        <f t="shared" si="5"/>
        <v>44210</v>
      </c>
      <c r="O65" s="3"/>
      <c r="P65" s="5"/>
      <c r="Q65" s="3"/>
      <c r="R65" s="5"/>
      <c r="S65" s="3"/>
      <c r="T65" s="3">
        <v>500</v>
      </c>
      <c r="U65" s="1"/>
      <c r="V65" s="3"/>
      <c r="W65" s="1"/>
      <c r="X65" s="40"/>
      <c r="Y65" s="4">
        <f t="shared" si="6"/>
        <v>585503</v>
      </c>
    </row>
    <row r="66" spans="1:25" ht="27.6" customHeight="1">
      <c r="A66" s="38">
        <v>64</v>
      </c>
      <c r="B66" s="1" t="s">
        <v>197</v>
      </c>
      <c r="C66" s="1" t="s">
        <v>74</v>
      </c>
      <c r="D66" s="2" t="s">
        <v>33</v>
      </c>
      <c r="E66" s="1" t="s">
        <v>198</v>
      </c>
      <c r="F66" s="1" t="s">
        <v>63</v>
      </c>
      <c r="G66" s="1" t="s">
        <v>199</v>
      </c>
      <c r="H66" s="3">
        <v>699500</v>
      </c>
      <c r="I66" s="4">
        <v>13352</v>
      </c>
      <c r="J66" s="1">
        <v>0</v>
      </c>
      <c r="K66" s="3">
        <f t="shared" si="4"/>
        <v>0</v>
      </c>
      <c r="L66" s="4">
        <v>13425</v>
      </c>
      <c r="M66" s="47">
        <v>1</v>
      </c>
      <c r="N66" s="3">
        <f t="shared" si="5"/>
        <v>13425</v>
      </c>
      <c r="O66" s="3"/>
      <c r="P66" s="5">
        <v>0.25</v>
      </c>
      <c r="Q66" s="3">
        <f>+P66*H66</f>
        <v>174875</v>
      </c>
      <c r="R66" s="5"/>
      <c r="S66" s="3"/>
      <c r="T66" s="3"/>
      <c r="U66" s="1">
        <v>1</v>
      </c>
      <c r="V66" s="3">
        <f>+U66*2273</f>
        <v>2273</v>
      </c>
      <c r="W66" s="1"/>
      <c r="X66" s="40"/>
      <c r="Y66" s="4">
        <f t="shared" si="6"/>
        <v>890073</v>
      </c>
    </row>
    <row r="67" spans="1:25" ht="28.5">
      <c r="A67" s="38">
        <v>65</v>
      </c>
      <c r="B67" s="1">
        <v>115300217</v>
      </c>
      <c r="C67" s="1" t="s">
        <v>38</v>
      </c>
      <c r="D67" s="2" t="s">
        <v>33</v>
      </c>
      <c r="E67" s="1">
        <v>504499</v>
      </c>
      <c r="F67" s="1" t="s">
        <v>200</v>
      </c>
      <c r="G67" s="1" t="s">
        <v>56</v>
      </c>
      <c r="H67" s="3">
        <v>343050</v>
      </c>
      <c r="I67" s="4">
        <v>6859</v>
      </c>
      <c r="J67" s="16"/>
      <c r="K67" s="3">
        <f t="shared" ref="K67:K98" si="7">+I67*J67</f>
        <v>0</v>
      </c>
      <c r="L67" s="4">
        <v>8523</v>
      </c>
      <c r="M67" s="60">
        <v>1</v>
      </c>
      <c r="N67" s="3">
        <f t="shared" ref="N67:N98" si="8">+L67*M67</f>
        <v>8523</v>
      </c>
      <c r="O67" s="3"/>
      <c r="P67" s="17"/>
      <c r="Q67" s="3">
        <f>+H67*P67</f>
        <v>0</v>
      </c>
      <c r="R67" s="17"/>
      <c r="S67" s="15"/>
      <c r="T67" s="18"/>
      <c r="U67" s="16"/>
      <c r="V67" s="18"/>
      <c r="W67" s="16"/>
      <c r="X67" s="42"/>
      <c r="Y67" s="4">
        <f t="shared" ref="Y67:Y98" si="9">+H67+K67+N67+O67+Q67+S67+T67+V67+W67</f>
        <v>351573</v>
      </c>
    </row>
    <row r="68" spans="1:25" ht="27.6" customHeight="1">
      <c r="A68" s="38">
        <v>66</v>
      </c>
      <c r="B68" s="1">
        <v>305280087</v>
      </c>
      <c r="C68" s="1" t="s">
        <v>201</v>
      </c>
      <c r="D68" s="2" t="s">
        <v>27</v>
      </c>
      <c r="E68" s="1">
        <v>502771</v>
      </c>
      <c r="F68" s="1" t="s">
        <v>202</v>
      </c>
      <c r="G68" s="1" t="s">
        <v>203</v>
      </c>
      <c r="H68" s="3">
        <v>780957</v>
      </c>
      <c r="I68" s="4">
        <v>8221</v>
      </c>
      <c r="J68" s="1">
        <v>0</v>
      </c>
      <c r="K68" s="3">
        <f t="shared" si="7"/>
        <v>0</v>
      </c>
      <c r="L68" s="4">
        <v>10859</v>
      </c>
      <c r="M68" s="1">
        <v>0</v>
      </c>
      <c r="N68" s="3">
        <f t="shared" si="8"/>
        <v>0</v>
      </c>
      <c r="O68" s="3"/>
      <c r="P68" s="5"/>
      <c r="Q68" s="3"/>
      <c r="R68" s="5"/>
      <c r="S68" s="3"/>
      <c r="T68" s="3"/>
      <c r="U68" s="1"/>
      <c r="V68" s="3"/>
      <c r="W68" s="1"/>
      <c r="X68" s="40"/>
      <c r="Y68" s="4">
        <f t="shared" si="9"/>
        <v>780957</v>
      </c>
    </row>
    <row r="69" spans="1:25" ht="30" customHeight="1">
      <c r="A69" s="38">
        <v>67</v>
      </c>
      <c r="B69" s="1">
        <v>105540740</v>
      </c>
      <c r="C69" s="1" t="s">
        <v>103</v>
      </c>
      <c r="D69" s="2" t="s">
        <v>27</v>
      </c>
      <c r="E69" s="1" t="s">
        <v>204</v>
      </c>
      <c r="F69" s="1" t="s">
        <v>66</v>
      </c>
      <c r="G69" s="1" t="s">
        <v>30</v>
      </c>
      <c r="H69" s="3">
        <v>343050</v>
      </c>
      <c r="I69" s="4">
        <v>6859</v>
      </c>
      <c r="J69" s="1">
        <v>14</v>
      </c>
      <c r="K69" s="3">
        <f t="shared" si="7"/>
        <v>96026</v>
      </c>
      <c r="L69" s="4">
        <v>8523</v>
      </c>
      <c r="M69" s="47">
        <v>5</v>
      </c>
      <c r="N69" s="3">
        <f t="shared" si="8"/>
        <v>42615</v>
      </c>
      <c r="O69" s="3"/>
      <c r="P69" s="5"/>
      <c r="Q69" s="3"/>
      <c r="R69" s="5"/>
      <c r="S69" s="3"/>
      <c r="T69" s="3"/>
      <c r="U69" s="1"/>
      <c r="V69" s="3"/>
      <c r="W69" s="1"/>
      <c r="X69" s="40"/>
      <c r="Y69" s="4">
        <f t="shared" si="9"/>
        <v>481691</v>
      </c>
    </row>
    <row r="70" spans="1:25" ht="30" customHeight="1">
      <c r="A70" s="38">
        <v>68</v>
      </c>
      <c r="B70" s="1">
        <v>602950987</v>
      </c>
      <c r="C70" s="1" t="s">
        <v>161</v>
      </c>
      <c r="D70" s="2" t="s">
        <v>27</v>
      </c>
      <c r="E70" s="1" t="s">
        <v>205</v>
      </c>
      <c r="F70" s="1" t="s">
        <v>163</v>
      </c>
      <c r="G70" s="1" t="s">
        <v>164</v>
      </c>
      <c r="H70" s="3">
        <v>617650</v>
      </c>
      <c r="I70" s="4">
        <v>11764</v>
      </c>
      <c r="J70" s="1">
        <v>12</v>
      </c>
      <c r="K70" s="3">
        <f t="shared" si="7"/>
        <v>141168</v>
      </c>
      <c r="L70" s="4">
        <v>11837</v>
      </c>
      <c r="M70" s="47">
        <v>5</v>
      </c>
      <c r="N70" s="3">
        <f t="shared" si="8"/>
        <v>59185</v>
      </c>
      <c r="O70" s="3"/>
      <c r="P70" s="5"/>
      <c r="Q70" s="3"/>
      <c r="R70" s="5">
        <v>0.65</v>
      </c>
      <c r="S70" s="3">
        <f>+R70*H70</f>
        <v>401472.5</v>
      </c>
      <c r="T70" s="3"/>
      <c r="U70" s="1">
        <v>25</v>
      </c>
      <c r="V70" s="3">
        <f>+U70*2273</f>
        <v>56825</v>
      </c>
      <c r="W70" s="1"/>
      <c r="X70" s="40"/>
      <c r="Y70" s="4">
        <f t="shared" si="9"/>
        <v>1276300.5</v>
      </c>
    </row>
    <row r="71" spans="1:25" ht="30" customHeight="1">
      <c r="A71" s="38">
        <v>69</v>
      </c>
      <c r="B71" s="1" t="s">
        <v>206</v>
      </c>
      <c r="C71" s="1" t="s">
        <v>84</v>
      </c>
      <c r="D71" s="2" t="s">
        <v>27</v>
      </c>
      <c r="E71" s="1" t="s">
        <v>207</v>
      </c>
      <c r="F71" s="1" t="s">
        <v>35</v>
      </c>
      <c r="G71" s="1" t="s">
        <v>208</v>
      </c>
      <c r="H71" s="3">
        <v>759950</v>
      </c>
      <c r="I71" s="4">
        <v>14525</v>
      </c>
      <c r="J71" s="1">
        <v>16</v>
      </c>
      <c r="K71" s="3">
        <f t="shared" si="7"/>
        <v>232400</v>
      </c>
      <c r="L71" s="4">
        <v>14598</v>
      </c>
      <c r="M71" s="47">
        <v>5</v>
      </c>
      <c r="N71" s="3">
        <f t="shared" si="8"/>
        <v>72990</v>
      </c>
      <c r="O71" s="3"/>
      <c r="P71" s="5">
        <v>0.55000000000000004</v>
      </c>
      <c r="Q71" s="3">
        <f>+P71*H71</f>
        <v>417972.50000000006</v>
      </c>
      <c r="R71" s="5"/>
      <c r="S71" s="3"/>
      <c r="T71" s="3"/>
      <c r="U71" s="1">
        <v>87.5</v>
      </c>
      <c r="V71" s="3">
        <f>+U71*2273</f>
        <v>198887.5</v>
      </c>
      <c r="W71" s="1"/>
      <c r="X71" s="40"/>
      <c r="Y71" s="4">
        <f t="shared" si="9"/>
        <v>1682200</v>
      </c>
    </row>
    <row r="72" spans="1:25" ht="28.5">
      <c r="A72" s="38">
        <v>70</v>
      </c>
      <c r="B72" s="1">
        <v>106840689</v>
      </c>
      <c r="C72" s="1" t="s">
        <v>70</v>
      </c>
      <c r="D72" s="2" t="s">
        <v>71</v>
      </c>
      <c r="E72" s="1" t="s">
        <v>209</v>
      </c>
      <c r="F72" s="1" t="s">
        <v>66</v>
      </c>
      <c r="G72" s="1" t="s">
        <v>210</v>
      </c>
      <c r="H72" s="3">
        <v>343050</v>
      </c>
      <c r="I72" s="4">
        <v>6859</v>
      </c>
      <c r="J72" s="1">
        <v>12</v>
      </c>
      <c r="K72" s="3">
        <f t="shared" si="7"/>
        <v>82308</v>
      </c>
      <c r="L72" s="4">
        <v>8523</v>
      </c>
      <c r="M72" s="47">
        <v>5</v>
      </c>
      <c r="N72" s="3">
        <f t="shared" si="8"/>
        <v>42615</v>
      </c>
      <c r="O72" s="3"/>
      <c r="P72" s="5"/>
      <c r="Q72" s="3"/>
      <c r="R72" s="5"/>
      <c r="S72" s="3"/>
      <c r="T72" s="3"/>
      <c r="U72" s="1"/>
      <c r="V72" s="3"/>
      <c r="W72" s="1"/>
      <c r="X72" s="40"/>
      <c r="Y72" s="4">
        <f t="shared" si="9"/>
        <v>467973</v>
      </c>
    </row>
    <row r="73" spans="1:25" ht="30">
      <c r="A73" s="38">
        <v>71</v>
      </c>
      <c r="B73" s="1">
        <v>109200630</v>
      </c>
      <c r="C73" s="1" t="s">
        <v>173</v>
      </c>
      <c r="D73" s="2" t="s">
        <v>27</v>
      </c>
      <c r="E73" s="1" t="s">
        <v>211</v>
      </c>
      <c r="F73" s="1" t="s">
        <v>35</v>
      </c>
      <c r="G73" s="1" t="s">
        <v>116</v>
      </c>
      <c r="H73" s="3">
        <v>759950</v>
      </c>
      <c r="I73" s="4">
        <v>14525</v>
      </c>
      <c r="J73" s="1">
        <v>13</v>
      </c>
      <c r="K73" s="3">
        <f t="shared" si="7"/>
        <v>188825</v>
      </c>
      <c r="L73" s="4">
        <v>14598</v>
      </c>
      <c r="M73" s="47">
        <v>5</v>
      </c>
      <c r="N73" s="3">
        <f t="shared" si="8"/>
        <v>72990</v>
      </c>
      <c r="O73" s="3"/>
      <c r="P73" s="5"/>
      <c r="Q73" s="3"/>
      <c r="R73" s="5">
        <v>0.65</v>
      </c>
      <c r="S73" s="3">
        <f>+R73*H73</f>
        <v>493967.5</v>
      </c>
      <c r="T73" s="3"/>
      <c r="U73" s="1">
        <v>57</v>
      </c>
      <c r="V73" s="3">
        <f>+U73*2273</f>
        <v>129561</v>
      </c>
      <c r="W73" s="1"/>
      <c r="X73" s="40"/>
      <c r="Y73" s="4">
        <f t="shared" si="9"/>
        <v>1645293.5</v>
      </c>
    </row>
    <row r="74" spans="1:25" ht="30" customHeight="1">
      <c r="A74" s="38">
        <v>72</v>
      </c>
      <c r="B74" s="1">
        <v>110020404</v>
      </c>
      <c r="C74" s="1" t="s">
        <v>212</v>
      </c>
      <c r="D74" s="2" t="s">
        <v>27</v>
      </c>
      <c r="E74" s="1" t="s">
        <v>213</v>
      </c>
      <c r="F74" s="1" t="s">
        <v>63</v>
      </c>
      <c r="G74" s="1" t="s">
        <v>64</v>
      </c>
      <c r="H74" s="3">
        <v>699500</v>
      </c>
      <c r="I74" s="4">
        <v>13352</v>
      </c>
      <c r="J74" s="1">
        <v>16</v>
      </c>
      <c r="K74" s="3">
        <f t="shared" si="7"/>
        <v>213632</v>
      </c>
      <c r="L74" s="4">
        <v>13425</v>
      </c>
      <c r="M74" s="47">
        <v>5</v>
      </c>
      <c r="N74" s="3">
        <f t="shared" si="8"/>
        <v>67125</v>
      </c>
      <c r="O74" s="3"/>
      <c r="P74" s="5">
        <v>0.55000000000000004</v>
      </c>
      <c r="Q74" s="3">
        <f>+P74*H74</f>
        <v>384725.00000000006</v>
      </c>
      <c r="R74" s="5"/>
      <c r="S74" s="3"/>
      <c r="T74" s="3"/>
      <c r="U74" s="1">
        <v>32</v>
      </c>
      <c r="V74" s="3">
        <f>+U74*2273</f>
        <v>72736</v>
      </c>
      <c r="W74" s="1"/>
      <c r="X74" s="40"/>
      <c r="Y74" s="4">
        <f t="shared" si="9"/>
        <v>1437718</v>
      </c>
    </row>
    <row r="75" spans="1:25" ht="42.75">
      <c r="A75" s="38">
        <v>73</v>
      </c>
      <c r="B75" s="1">
        <v>107020767</v>
      </c>
      <c r="C75" s="1" t="s">
        <v>50</v>
      </c>
      <c r="D75" s="2" t="s">
        <v>27</v>
      </c>
      <c r="E75" s="1" t="s">
        <v>214</v>
      </c>
      <c r="F75" s="1" t="s">
        <v>66</v>
      </c>
      <c r="G75" s="1" t="s">
        <v>30</v>
      </c>
      <c r="H75" s="3">
        <v>343050</v>
      </c>
      <c r="I75" s="4">
        <v>6859</v>
      </c>
      <c r="J75" s="1">
        <v>9</v>
      </c>
      <c r="K75" s="3">
        <f t="shared" si="7"/>
        <v>61731</v>
      </c>
      <c r="L75" s="4">
        <v>8523</v>
      </c>
      <c r="M75" s="47">
        <v>5</v>
      </c>
      <c r="N75" s="3">
        <f t="shared" si="8"/>
        <v>42615</v>
      </c>
      <c r="O75" s="3"/>
      <c r="P75" s="5"/>
      <c r="Q75" s="3"/>
      <c r="R75" s="5"/>
      <c r="S75" s="3"/>
      <c r="T75" s="3"/>
      <c r="U75" s="1"/>
      <c r="V75" s="3"/>
      <c r="W75" s="1"/>
      <c r="X75" s="40"/>
      <c r="Y75" s="4">
        <f t="shared" si="9"/>
        <v>447396</v>
      </c>
    </row>
    <row r="76" spans="1:25" ht="30">
      <c r="A76" s="38">
        <v>74</v>
      </c>
      <c r="B76" s="1">
        <v>118060635</v>
      </c>
      <c r="C76" s="1" t="s">
        <v>201</v>
      </c>
      <c r="D76" s="2" t="s">
        <v>27</v>
      </c>
      <c r="E76" s="1" t="s">
        <v>215</v>
      </c>
      <c r="F76" s="1" t="s">
        <v>76</v>
      </c>
      <c r="G76" s="1" t="s">
        <v>203</v>
      </c>
      <c r="H76" s="3">
        <v>617650</v>
      </c>
      <c r="I76" s="4">
        <v>11764</v>
      </c>
      <c r="J76" s="1">
        <v>0</v>
      </c>
      <c r="K76" s="3">
        <f t="shared" si="7"/>
        <v>0</v>
      </c>
      <c r="L76" s="4">
        <v>11837</v>
      </c>
      <c r="M76" s="47">
        <v>3</v>
      </c>
      <c r="N76" s="3">
        <f t="shared" si="8"/>
        <v>35511</v>
      </c>
      <c r="O76" s="3"/>
      <c r="P76" s="5">
        <v>0.25</v>
      </c>
      <c r="Q76" s="3">
        <f>+P76*H76</f>
        <v>154412.5</v>
      </c>
      <c r="R76" s="5"/>
      <c r="S76" s="3"/>
      <c r="T76" s="3"/>
      <c r="U76" s="1">
        <v>0</v>
      </c>
      <c r="V76" s="3">
        <f>+U76*2273</f>
        <v>0</v>
      </c>
      <c r="W76" s="1"/>
      <c r="X76" s="40"/>
      <c r="Y76" s="4">
        <f t="shared" si="9"/>
        <v>807573.5</v>
      </c>
    </row>
    <row r="77" spans="1:25" ht="42.75">
      <c r="A77" s="38">
        <v>75</v>
      </c>
      <c r="B77" s="1">
        <v>109480119</v>
      </c>
      <c r="C77" s="1" t="s">
        <v>81</v>
      </c>
      <c r="D77" s="2" t="s">
        <v>27</v>
      </c>
      <c r="E77" s="1" t="s">
        <v>216</v>
      </c>
      <c r="F77" s="1" t="s">
        <v>217</v>
      </c>
      <c r="G77" s="1" t="s">
        <v>218</v>
      </c>
      <c r="H77" s="3">
        <v>369927</v>
      </c>
      <c r="I77" s="4">
        <v>6835</v>
      </c>
      <c r="J77" s="1">
        <v>0</v>
      </c>
      <c r="K77" s="3">
        <f t="shared" si="7"/>
        <v>0</v>
      </c>
      <c r="L77" s="4">
        <v>6877</v>
      </c>
      <c r="M77" s="47">
        <v>0</v>
      </c>
      <c r="N77" s="3">
        <f t="shared" si="8"/>
        <v>0</v>
      </c>
      <c r="O77" s="3">
        <v>0</v>
      </c>
      <c r="P77" s="5"/>
      <c r="Q77" s="3"/>
      <c r="R77" s="5"/>
      <c r="S77" s="3"/>
      <c r="T77" s="3"/>
      <c r="U77" s="1"/>
      <c r="V77" s="3"/>
      <c r="W77" s="1"/>
      <c r="X77" s="40"/>
      <c r="Y77" s="4">
        <f t="shared" si="9"/>
        <v>369927</v>
      </c>
    </row>
    <row r="78" spans="1:25" ht="30" customHeight="1">
      <c r="A78" s="38">
        <v>76</v>
      </c>
      <c r="B78" s="1">
        <v>603330085</v>
      </c>
      <c r="C78" s="1" t="s">
        <v>103</v>
      </c>
      <c r="D78" s="2" t="s">
        <v>27</v>
      </c>
      <c r="E78" s="1">
        <v>504441</v>
      </c>
      <c r="F78" s="1" t="s">
        <v>79</v>
      </c>
      <c r="G78" s="1" t="s">
        <v>121</v>
      </c>
      <c r="H78" s="3">
        <f>835450</f>
        <v>835450</v>
      </c>
      <c r="I78" s="4">
        <v>15989</v>
      </c>
      <c r="J78" s="1">
        <v>14</v>
      </c>
      <c r="K78" s="3">
        <f t="shared" si="7"/>
        <v>223846</v>
      </c>
      <c r="L78" s="4">
        <v>16062</v>
      </c>
      <c r="M78" s="47">
        <v>5</v>
      </c>
      <c r="N78" s="3">
        <f t="shared" si="8"/>
        <v>80310</v>
      </c>
      <c r="O78" s="3"/>
      <c r="P78" s="5">
        <v>0.25</v>
      </c>
      <c r="Q78" s="3">
        <f>+P78*H78</f>
        <v>208862.5</v>
      </c>
      <c r="R78" s="5"/>
      <c r="S78" s="3"/>
      <c r="T78" s="3"/>
      <c r="U78" s="1">
        <v>33.5</v>
      </c>
      <c r="V78" s="3">
        <f t="shared" ref="V78:V84" si="10">+U78*2273</f>
        <v>76145.5</v>
      </c>
      <c r="W78" s="1"/>
      <c r="X78" s="40"/>
      <c r="Y78" s="4">
        <f t="shared" si="9"/>
        <v>1424614</v>
      </c>
    </row>
    <row r="79" spans="1:25" ht="30" customHeight="1">
      <c r="A79" s="38">
        <v>77</v>
      </c>
      <c r="B79" s="1" t="s">
        <v>219</v>
      </c>
      <c r="C79" s="1" t="s">
        <v>103</v>
      </c>
      <c r="D79" s="2" t="s">
        <v>27</v>
      </c>
      <c r="E79" s="1">
        <v>504506</v>
      </c>
      <c r="F79" s="1" t="s">
        <v>63</v>
      </c>
      <c r="G79" s="1" t="s">
        <v>64</v>
      </c>
      <c r="H79" s="3">
        <v>699500</v>
      </c>
      <c r="I79" s="4">
        <v>13352</v>
      </c>
      <c r="J79" s="1">
        <v>8</v>
      </c>
      <c r="K79" s="3">
        <f t="shared" si="7"/>
        <v>106816</v>
      </c>
      <c r="L79" s="4">
        <v>13425</v>
      </c>
      <c r="M79" s="47">
        <v>5</v>
      </c>
      <c r="N79" s="3">
        <f t="shared" si="8"/>
        <v>67125</v>
      </c>
      <c r="O79" s="3"/>
      <c r="P79" s="5">
        <v>0.55000000000000004</v>
      </c>
      <c r="Q79" s="3">
        <f>+P79*H79</f>
        <v>384725.00000000006</v>
      </c>
      <c r="R79" s="5"/>
      <c r="S79" s="3"/>
      <c r="T79" s="3"/>
      <c r="U79" s="1">
        <v>22</v>
      </c>
      <c r="V79" s="3">
        <f t="shared" si="10"/>
        <v>50006</v>
      </c>
      <c r="W79" s="1"/>
      <c r="X79" s="40"/>
      <c r="Y79" s="4">
        <f t="shared" si="9"/>
        <v>1308172</v>
      </c>
    </row>
    <row r="80" spans="1:25" ht="30" customHeight="1">
      <c r="A80" s="38">
        <v>78</v>
      </c>
      <c r="B80" s="1">
        <v>109430983</v>
      </c>
      <c r="C80" s="1" t="s">
        <v>103</v>
      </c>
      <c r="D80" s="2" t="s">
        <v>27</v>
      </c>
      <c r="E80" s="1" t="s">
        <v>220</v>
      </c>
      <c r="F80" s="1" t="s">
        <v>35</v>
      </c>
      <c r="G80" s="1" t="s">
        <v>121</v>
      </c>
      <c r="H80" s="3">
        <v>759950</v>
      </c>
      <c r="I80" s="4">
        <v>14525</v>
      </c>
      <c r="J80" s="1">
        <v>20</v>
      </c>
      <c r="K80" s="3">
        <f t="shared" si="7"/>
        <v>290500</v>
      </c>
      <c r="L80" s="4">
        <v>14598</v>
      </c>
      <c r="M80" s="47">
        <v>5</v>
      </c>
      <c r="N80" s="3">
        <f t="shared" si="8"/>
        <v>72990</v>
      </c>
      <c r="O80" s="3"/>
      <c r="P80" s="5">
        <v>0.55000000000000004</v>
      </c>
      <c r="Q80" s="3">
        <f>+H80*P80</f>
        <v>417972.50000000006</v>
      </c>
      <c r="R80" s="5"/>
      <c r="S80" s="3"/>
      <c r="T80" s="3"/>
      <c r="U80" s="1">
        <v>45</v>
      </c>
      <c r="V80" s="3">
        <f t="shared" si="10"/>
        <v>102285</v>
      </c>
      <c r="W80" s="1"/>
      <c r="X80" s="46"/>
      <c r="Y80" s="4">
        <f t="shared" si="9"/>
        <v>1643697.5</v>
      </c>
    </row>
    <row r="81" spans="1:26" ht="30" customHeight="1">
      <c r="A81" s="38">
        <v>79</v>
      </c>
      <c r="B81" s="1">
        <v>111700739</v>
      </c>
      <c r="C81" s="1" t="s">
        <v>70</v>
      </c>
      <c r="D81" s="1" t="s">
        <v>71</v>
      </c>
      <c r="E81" s="1" t="s">
        <v>221</v>
      </c>
      <c r="F81" s="1" t="s">
        <v>63</v>
      </c>
      <c r="G81" s="1" t="s">
        <v>72</v>
      </c>
      <c r="H81" s="3">
        <v>699500</v>
      </c>
      <c r="I81" s="4">
        <v>13352</v>
      </c>
      <c r="J81" s="16"/>
      <c r="K81" s="3">
        <f t="shared" si="7"/>
        <v>0</v>
      </c>
      <c r="L81" s="4">
        <v>13425</v>
      </c>
      <c r="M81" s="60">
        <v>1</v>
      </c>
      <c r="N81" s="3">
        <f t="shared" si="8"/>
        <v>13425</v>
      </c>
      <c r="O81" s="3"/>
      <c r="P81" s="17"/>
      <c r="Q81" s="3">
        <f>+H81*P81</f>
        <v>0</v>
      </c>
      <c r="R81" s="17">
        <v>0.3</v>
      </c>
      <c r="S81" s="3">
        <f>+R81*H81</f>
        <v>209850</v>
      </c>
      <c r="T81" s="18"/>
      <c r="U81" s="1">
        <v>9</v>
      </c>
      <c r="V81" s="3">
        <f t="shared" si="10"/>
        <v>20457</v>
      </c>
      <c r="W81" s="16"/>
      <c r="X81" s="42"/>
      <c r="Y81" s="4">
        <f t="shared" si="9"/>
        <v>943232</v>
      </c>
      <c r="Z81" s="27"/>
    </row>
    <row r="82" spans="1:26" ht="30" customHeight="1">
      <c r="A82" s="38">
        <v>80</v>
      </c>
      <c r="B82" s="1" t="s">
        <v>222</v>
      </c>
      <c r="C82" s="1" t="s">
        <v>194</v>
      </c>
      <c r="D82" s="2" t="s">
        <v>27</v>
      </c>
      <c r="E82" s="1" t="s">
        <v>223</v>
      </c>
      <c r="F82" s="1" t="s">
        <v>63</v>
      </c>
      <c r="G82" s="1" t="s">
        <v>203</v>
      </c>
      <c r="H82" s="3">
        <v>699500</v>
      </c>
      <c r="I82" s="4">
        <v>13352</v>
      </c>
      <c r="J82" s="1">
        <v>4</v>
      </c>
      <c r="K82" s="3">
        <f t="shared" si="7"/>
        <v>53408</v>
      </c>
      <c r="L82" s="4">
        <v>13425</v>
      </c>
      <c r="M82" s="47">
        <v>4</v>
      </c>
      <c r="N82" s="3">
        <f t="shared" si="8"/>
        <v>53700</v>
      </c>
      <c r="O82" s="3"/>
      <c r="P82" s="5">
        <v>0.55000000000000004</v>
      </c>
      <c r="Q82" s="3">
        <f>+P82*H82</f>
        <v>384725.00000000006</v>
      </c>
      <c r="R82" s="5"/>
      <c r="S82" s="3"/>
      <c r="T82" s="3"/>
      <c r="U82" s="1">
        <v>35</v>
      </c>
      <c r="V82" s="3">
        <f t="shared" si="10"/>
        <v>79555</v>
      </c>
      <c r="W82" s="1"/>
      <c r="X82" s="41"/>
      <c r="Y82" s="4">
        <f t="shared" si="9"/>
        <v>1270888</v>
      </c>
    </row>
    <row r="83" spans="1:26" ht="27.6" customHeight="1">
      <c r="A83" s="38">
        <v>81</v>
      </c>
      <c r="B83" s="1" t="s">
        <v>224</v>
      </c>
      <c r="C83" s="1" t="s">
        <v>201</v>
      </c>
      <c r="D83" s="2" t="s">
        <v>27</v>
      </c>
      <c r="E83" s="1" t="s">
        <v>225</v>
      </c>
      <c r="F83" s="1" t="s">
        <v>79</v>
      </c>
      <c r="G83" s="1" t="s">
        <v>203</v>
      </c>
      <c r="H83" s="3">
        <v>835450</v>
      </c>
      <c r="I83" s="4">
        <v>15989</v>
      </c>
      <c r="J83" s="1">
        <v>23</v>
      </c>
      <c r="K83" s="3">
        <f t="shared" si="7"/>
        <v>367747</v>
      </c>
      <c r="L83" s="4">
        <v>16062</v>
      </c>
      <c r="M83" s="47">
        <v>5</v>
      </c>
      <c r="N83" s="3">
        <f t="shared" si="8"/>
        <v>80310</v>
      </c>
      <c r="O83" s="3">
        <v>206987.5</v>
      </c>
      <c r="P83" s="5">
        <v>0.55000000000000004</v>
      </c>
      <c r="Q83" s="3">
        <f>+P83*H83</f>
        <v>459497.50000000006</v>
      </c>
      <c r="R83" s="5"/>
      <c r="S83" s="30"/>
      <c r="T83" s="3"/>
      <c r="U83" s="1">
        <v>70</v>
      </c>
      <c r="V83" s="3">
        <f t="shared" si="10"/>
        <v>159110</v>
      </c>
      <c r="W83" s="35"/>
      <c r="X83" s="40"/>
      <c r="Y83" s="4">
        <f t="shared" si="9"/>
        <v>2109102</v>
      </c>
    </row>
    <row r="84" spans="1:26" ht="27.6" customHeight="1">
      <c r="A84" s="38">
        <v>82</v>
      </c>
      <c r="B84" s="1">
        <v>601890151</v>
      </c>
      <c r="C84" s="1" t="s">
        <v>45</v>
      </c>
      <c r="D84" s="2" t="s">
        <v>33</v>
      </c>
      <c r="E84" s="1" t="s">
        <v>226</v>
      </c>
      <c r="F84" s="1" t="s">
        <v>35</v>
      </c>
      <c r="G84" s="1" t="s">
        <v>125</v>
      </c>
      <c r="H84" s="3">
        <v>759950</v>
      </c>
      <c r="I84" s="4">
        <v>14525</v>
      </c>
      <c r="J84" s="1">
        <v>26</v>
      </c>
      <c r="K84" s="3">
        <f t="shared" si="7"/>
        <v>377650</v>
      </c>
      <c r="L84" s="4">
        <v>14598</v>
      </c>
      <c r="M84" s="47">
        <v>5</v>
      </c>
      <c r="N84" s="3">
        <f t="shared" si="8"/>
        <v>72990</v>
      </c>
      <c r="O84" s="3">
        <v>112867.5</v>
      </c>
      <c r="P84" s="5">
        <v>0.55000000000000004</v>
      </c>
      <c r="Q84" s="3">
        <f>+P84*H84</f>
        <v>417972.50000000006</v>
      </c>
      <c r="R84" s="5"/>
      <c r="S84" s="3"/>
      <c r="T84" s="3">
        <v>500</v>
      </c>
      <c r="U84" s="1">
        <v>87.5</v>
      </c>
      <c r="V84" s="3">
        <f t="shared" si="10"/>
        <v>198887.5</v>
      </c>
      <c r="W84" s="1"/>
      <c r="X84" s="40"/>
      <c r="Y84" s="4">
        <f t="shared" si="9"/>
        <v>1940817.5</v>
      </c>
    </row>
    <row r="85" spans="1:26" ht="28.5">
      <c r="A85" s="38">
        <v>83</v>
      </c>
      <c r="B85" s="1">
        <v>113150613</v>
      </c>
      <c r="C85" s="1" t="s">
        <v>38</v>
      </c>
      <c r="D85" s="2" t="s">
        <v>33</v>
      </c>
      <c r="E85" s="1" t="s">
        <v>227</v>
      </c>
      <c r="F85" s="1" t="s">
        <v>55</v>
      </c>
      <c r="G85" s="1" t="s">
        <v>56</v>
      </c>
      <c r="H85" s="3">
        <v>373750</v>
      </c>
      <c r="I85" s="4">
        <v>7033</v>
      </c>
      <c r="J85" s="1">
        <v>8</v>
      </c>
      <c r="K85" s="3">
        <f t="shared" si="7"/>
        <v>56264</v>
      </c>
      <c r="L85" s="4">
        <v>9303</v>
      </c>
      <c r="M85" s="47">
        <v>5</v>
      </c>
      <c r="N85" s="3">
        <f t="shared" si="8"/>
        <v>46515</v>
      </c>
      <c r="O85" s="3"/>
      <c r="P85" s="5"/>
      <c r="Q85" s="3"/>
      <c r="R85" s="5"/>
      <c r="S85" s="3"/>
      <c r="T85" s="3"/>
      <c r="U85" s="1"/>
      <c r="V85" s="3"/>
      <c r="W85" s="1"/>
      <c r="X85" s="40"/>
      <c r="Y85" s="4">
        <f t="shared" si="9"/>
        <v>476529</v>
      </c>
    </row>
    <row r="86" spans="1:26" ht="30" customHeight="1">
      <c r="A86" s="38">
        <v>84</v>
      </c>
      <c r="B86" s="1">
        <v>109010821</v>
      </c>
      <c r="C86" s="1" t="s">
        <v>50</v>
      </c>
      <c r="D86" s="2" t="s">
        <v>27</v>
      </c>
      <c r="E86" s="1" t="s">
        <v>228</v>
      </c>
      <c r="F86" s="1" t="s">
        <v>172</v>
      </c>
      <c r="G86" s="1" t="s">
        <v>52</v>
      </c>
      <c r="H86" s="3">
        <v>968950</v>
      </c>
      <c r="I86" s="4">
        <v>18579</v>
      </c>
      <c r="J86" s="1">
        <v>11</v>
      </c>
      <c r="K86" s="3">
        <f t="shared" si="7"/>
        <v>204369</v>
      </c>
      <c r="L86" s="4">
        <v>18652</v>
      </c>
      <c r="M86" s="47">
        <v>5</v>
      </c>
      <c r="N86" s="3">
        <f t="shared" si="8"/>
        <v>93260</v>
      </c>
      <c r="O86" s="3">
        <v>240362.5</v>
      </c>
      <c r="P86" s="5">
        <v>0.55000000000000004</v>
      </c>
      <c r="Q86" s="3">
        <f>+P86*H86</f>
        <v>532922.5</v>
      </c>
      <c r="R86" s="5"/>
      <c r="S86" s="3"/>
      <c r="T86" s="3"/>
      <c r="U86" s="1">
        <v>46.5</v>
      </c>
      <c r="V86" s="3">
        <f>+U86*2273</f>
        <v>105694.5</v>
      </c>
      <c r="W86" s="1"/>
      <c r="X86" s="40"/>
      <c r="Y86" s="4">
        <f t="shared" si="9"/>
        <v>2145558.5</v>
      </c>
    </row>
    <row r="87" spans="1:26" ht="27.6" customHeight="1">
      <c r="A87" s="38">
        <v>85</v>
      </c>
      <c r="B87" s="1" t="s">
        <v>229</v>
      </c>
      <c r="C87" s="1" t="s">
        <v>77</v>
      </c>
      <c r="D87" s="2" t="s">
        <v>27</v>
      </c>
      <c r="E87" s="1" t="s">
        <v>230</v>
      </c>
      <c r="F87" s="1" t="s">
        <v>200</v>
      </c>
      <c r="G87" s="1" t="s">
        <v>64</v>
      </c>
      <c r="H87" s="3">
        <v>343050</v>
      </c>
      <c r="I87" s="4">
        <v>6859</v>
      </c>
      <c r="J87" s="1">
        <v>1</v>
      </c>
      <c r="K87" s="3">
        <f t="shared" si="7"/>
        <v>6859</v>
      </c>
      <c r="L87" s="4">
        <v>8523</v>
      </c>
      <c r="M87" s="47">
        <v>5</v>
      </c>
      <c r="N87" s="3">
        <f t="shared" si="8"/>
        <v>42615</v>
      </c>
      <c r="O87" s="3"/>
      <c r="P87" s="5"/>
      <c r="Q87" s="6"/>
      <c r="R87" s="5"/>
      <c r="S87" s="3"/>
      <c r="T87" s="3"/>
      <c r="U87" s="1"/>
      <c r="V87" s="3"/>
      <c r="W87" s="1"/>
      <c r="X87" s="40"/>
      <c r="Y87" s="4">
        <f t="shared" si="9"/>
        <v>392524</v>
      </c>
    </row>
    <row r="88" spans="1:26" ht="30" customHeight="1">
      <c r="A88" s="38">
        <v>86</v>
      </c>
      <c r="B88" s="1">
        <v>203850132</v>
      </c>
      <c r="C88" s="1" t="s">
        <v>45</v>
      </c>
      <c r="D88" s="2" t="s">
        <v>33</v>
      </c>
      <c r="E88" s="1" t="s">
        <v>231</v>
      </c>
      <c r="F88" s="1" t="s">
        <v>232</v>
      </c>
      <c r="G88" s="1" t="s">
        <v>164</v>
      </c>
      <c r="H88" s="3">
        <v>583900</v>
      </c>
      <c r="I88" s="4">
        <v>11109</v>
      </c>
      <c r="J88" s="1">
        <v>28</v>
      </c>
      <c r="K88" s="3">
        <f t="shared" si="7"/>
        <v>311052</v>
      </c>
      <c r="L88" s="4">
        <v>11182</v>
      </c>
      <c r="M88" s="47">
        <v>5</v>
      </c>
      <c r="N88" s="3">
        <f t="shared" si="8"/>
        <v>55910</v>
      </c>
      <c r="O88" s="3">
        <v>86460</v>
      </c>
      <c r="P88" s="5">
        <v>0.1</v>
      </c>
      <c r="Q88" s="3">
        <f>+P88*H88</f>
        <v>58390</v>
      </c>
      <c r="R88" s="5"/>
      <c r="S88" s="3"/>
      <c r="T88" s="3">
        <v>500</v>
      </c>
      <c r="U88" s="1">
        <v>22.5</v>
      </c>
      <c r="V88" s="3">
        <f>+U88*2273</f>
        <v>51142.5</v>
      </c>
      <c r="W88" s="1"/>
      <c r="X88" s="41"/>
      <c r="Y88" s="4">
        <f t="shared" si="9"/>
        <v>1147354.5</v>
      </c>
    </row>
    <row r="89" spans="1:26" ht="30" customHeight="1">
      <c r="A89" s="38">
        <v>87</v>
      </c>
      <c r="B89" s="1" t="s">
        <v>233</v>
      </c>
      <c r="C89" s="1" t="s">
        <v>81</v>
      </c>
      <c r="D89" s="2" t="s">
        <v>27</v>
      </c>
      <c r="E89" s="1" t="s">
        <v>234</v>
      </c>
      <c r="F89" s="1" t="s">
        <v>59</v>
      </c>
      <c r="G89" s="1" t="s">
        <v>64</v>
      </c>
      <c r="H89" s="3">
        <v>887900</v>
      </c>
      <c r="I89" s="4">
        <v>17007</v>
      </c>
      <c r="J89" s="1">
        <v>11</v>
      </c>
      <c r="K89" s="3">
        <f t="shared" si="7"/>
        <v>187077</v>
      </c>
      <c r="L89" s="4">
        <v>17080</v>
      </c>
      <c r="M89" s="47">
        <v>5</v>
      </c>
      <c r="N89" s="3">
        <f t="shared" si="8"/>
        <v>85400</v>
      </c>
      <c r="O89" s="3">
        <v>132060</v>
      </c>
      <c r="P89" s="5"/>
      <c r="Q89" s="3"/>
      <c r="R89" s="5">
        <v>0.65</v>
      </c>
      <c r="S89" s="3">
        <f>+R89*H89</f>
        <v>577135</v>
      </c>
      <c r="T89" s="3"/>
      <c r="U89" s="1">
        <v>64.5</v>
      </c>
      <c r="V89" s="3">
        <f>+U89*2273</f>
        <v>146608.5</v>
      </c>
      <c r="W89" s="1"/>
      <c r="X89" s="40"/>
      <c r="Y89" s="4">
        <f t="shared" si="9"/>
        <v>2016180.5</v>
      </c>
    </row>
    <row r="90" spans="1:26" ht="30" customHeight="1">
      <c r="A90" s="38">
        <v>88</v>
      </c>
      <c r="B90" s="1">
        <v>303350502</v>
      </c>
      <c r="C90" s="1" t="s">
        <v>235</v>
      </c>
      <c r="D90" s="2" t="s">
        <v>27</v>
      </c>
      <c r="E90" s="1" t="s">
        <v>236</v>
      </c>
      <c r="F90" s="1" t="s">
        <v>132</v>
      </c>
      <c r="G90" s="1" t="s">
        <v>64</v>
      </c>
      <c r="H90" s="3">
        <v>1598450</v>
      </c>
      <c r="I90" s="4">
        <v>14525</v>
      </c>
      <c r="J90" s="1"/>
      <c r="K90" s="3">
        <f t="shared" si="7"/>
        <v>0</v>
      </c>
      <c r="L90" s="4">
        <v>14598</v>
      </c>
      <c r="M90" s="47"/>
      <c r="N90" s="3">
        <f t="shared" si="8"/>
        <v>0</v>
      </c>
      <c r="O90" s="3"/>
      <c r="P90" s="5"/>
      <c r="Q90" s="3">
        <f>+P90*H90</f>
        <v>0</v>
      </c>
      <c r="R90" s="5"/>
      <c r="S90" s="3"/>
      <c r="T90" s="3"/>
      <c r="U90" s="1"/>
      <c r="V90" s="3">
        <f>+U90*2273</f>
        <v>0</v>
      </c>
      <c r="W90" s="1"/>
      <c r="X90" s="46"/>
      <c r="Y90" s="4">
        <f t="shared" si="9"/>
        <v>1598450</v>
      </c>
    </row>
    <row r="91" spans="1:26" ht="27.6" customHeight="1">
      <c r="A91" s="38">
        <v>89</v>
      </c>
      <c r="B91" s="1">
        <v>107350819</v>
      </c>
      <c r="C91" s="1" t="s">
        <v>81</v>
      </c>
      <c r="D91" s="2" t="s">
        <v>27</v>
      </c>
      <c r="E91" s="1" t="s">
        <v>237</v>
      </c>
      <c r="F91" s="1" t="s">
        <v>238</v>
      </c>
      <c r="G91" s="1" t="s">
        <v>183</v>
      </c>
      <c r="H91" s="3">
        <v>330000</v>
      </c>
      <c r="I91" s="4">
        <v>6859</v>
      </c>
      <c r="J91" s="1">
        <v>13</v>
      </c>
      <c r="K91" s="3">
        <f t="shared" si="7"/>
        <v>89167</v>
      </c>
      <c r="L91" s="4">
        <v>8192</v>
      </c>
      <c r="M91" s="47">
        <v>5</v>
      </c>
      <c r="N91" s="3">
        <f t="shared" si="8"/>
        <v>40960</v>
      </c>
      <c r="O91" s="3"/>
      <c r="P91" s="5"/>
      <c r="Q91" s="3"/>
      <c r="R91" s="5"/>
      <c r="S91" s="3"/>
      <c r="T91" s="3"/>
      <c r="U91" s="1"/>
      <c r="V91" s="3"/>
      <c r="W91" s="34"/>
      <c r="X91" s="40"/>
      <c r="Y91" s="4">
        <f t="shared" si="9"/>
        <v>460127</v>
      </c>
    </row>
    <row r="92" spans="1:26" ht="28.5">
      <c r="A92" s="38">
        <v>90</v>
      </c>
      <c r="B92" s="1" t="s">
        <v>239</v>
      </c>
      <c r="C92" s="1" t="s">
        <v>38</v>
      </c>
      <c r="D92" s="2" t="s">
        <v>33</v>
      </c>
      <c r="E92" s="1" t="s">
        <v>240</v>
      </c>
      <c r="F92" s="1" t="s">
        <v>76</v>
      </c>
      <c r="G92" s="1" t="s">
        <v>64</v>
      </c>
      <c r="H92" s="3">
        <v>617650</v>
      </c>
      <c r="I92" s="4">
        <v>11764</v>
      </c>
      <c r="J92" s="1">
        <v>8</v>
      </c>
      <c r="K92" s="3">
        <f t="shared" si="7"/>
        <v>94112</v>
      </c>
      <c r="L92" s="4">
        <v>11837</v>
      </c>
      <c r="M92" s="47">
        <v>5</v>
      </c>
      <c r="N92" s="3">
        <f t="shared" si="8"/>
        <v>59185</v>
      </c>
      <c r="O92" s="3">
        <v>152537.5</v>
      </c>
      <c r="P92" s="5">
        <v>0.25</v>
      </c>
      <c r="Q92" s="3">
        <f>+P92*H92</f>
        <v>154412.5</v>
      </c>
      <c r="R92" s="5"/>
      <c r="S92" s="3"/>
      <c r="T92" s="3">
        <v>0</v>
      </c>
      <c r="U92" s="1">
        <v>0</v>
      </c>
      <c r="V92" s="3">
        <f>+U92*2273</f>
        <v>0</v>
      </c>
      <c r="W92" s="1"/>
      <c r="X92" s="40"/>
      <c r="Y92" s="4">
        <f t="shared" si="9"/>
        <v>1077897</v>
      </c>
    </row>
    <row r="93" spans="1:26" ht="27.6" customHeight="1">
      <c r="A93" s="38">
        <v>91</v>
      </c>
      <c r="B93" s="1" t="s">
        <v>241</v>
      </c>
      <c r="C93" s="1" t="s">
        <v>32</v>
      </c>
      <c r="D93" s="2" t="s">
        <v>33</v>
      </c>
      <c r="E93" s="1" t="s">
        <v>242</v>
      </c>
      <c r="F93" s="1" t="s">
        <v>35</v>
      </c>
      <c r="G93" s="1" t="s">
        <v>243</v>
      </c>
      <c r="H93" s="3">
        <v>759950</v>
      </c>
      <c r="I93" s="4">
        <v>14525</v>
      </c>
      <c r="J93" s="1">
        <v>24</v>
      </c>
      <c r="K93" s="3">
        <f t="shared" si="7"/>
        <v>348600</v>
      </c>
      <c r="L93" s="4">
        <v>14598</v>
      </c>
      <c r="M93" s="47">
        <v>5</v>
      </c>
      <c r="N93" s="3">
        <f t="shared" si="8"/>
        <v>72990</v>
      </c>
      <c r="O93" s="3"/>
      <c r="P93" s="5">
        <v>0.55000000000000004</v>
      </c>
      <c r="Q93" s="3">
        <f>+P93*H93</f>
        <v>417972.50000000006</v>
      </c>
      <c r="R93" s="5"/>
      <c r="S93" s="3"/>
      <c r="T93" s="3"/>
      <c r="U93" s="1">
        <v>64.5</v>
      </c>
      <c r="V93" s="3">
        <f>+U93*2273</f>
        <v>146608.5</v>
      </c>
      <c r="W93" s="1"/>
      <c r="X93" s="40"/>
      <c r="Y93" s="4">
        <f t="shared" si="9"/>
        <v>1746121</v>
      </c>
    </row>
    <row r="94" spans="1:26" ht="27.6" customHeight="1">
      <c r="A94" s="38">
        <v>92</v>
      </c>
      <c r="B94" s="1">
        <v>304180526</v>
      </c>
      <c r="C94" s="1" t="s">
        <v>103</v>
      </c>
      <c r="D94" s="2" t="s">
        <v>244</v>
      </c>
      <c r="E94" s="1" t="s">
        <v>245</v>
      </c>
      <c r="F94" s="1" t="s">
        <v>122</v>
      </c>
      <c r="G94" s="1" t="s">
        <v>246</v>
      </c>
      <c r="H94" s="3">
        <v>1205688</v>
      </c>
      <c r="I94" s="4">
        <v>11764</v>
      </c>
      <c r="J94" s="1"/>
      <c r="K94" s="3">
        <f t="shared" si="7"/>
        <v>0</v>
      </c>
      <c r="L94" s="4">
        <v>11837</v>
      </c>
      <c r="M94" s="1"/>
      <c r="N94" s="3">
        <f t="shared" si="8"/>
        <v>0</v>
      </c>
      <c r="O94" s="3"/>
      <c r="P94" s="5">
        <v>0</v>
      </c>
      <c r="Q94" s="3">
        <f>+P94*H94</f>
        <v>0</v>
      </c>
      <c r="R94" s="5"/>
      <c r="S94" s="3"/>
      <c r="T94" s="3">
        <v>0</v>
      </c>
      <c r="U94" s="1"/>
      <c r="V94" s="3">
        <f>+U94*2273</f>
        <v>0</v>
      </c>
      <c r="W94" s="1"/>
      <c r="X94" s="40"/>
      <c r="Y94" s="4">
        <f t="shared" si="9"/>
        <v>1205688</v>
      </c>
    </row>
    <row r="95" spans="1:26" ht="30" customHeight="1">
      <c r="A95" s="38">
        <v>112</v>
      </c>
      <c r="B95" s="1" t="s">
        <v>247</v>
      </c>
      <c r="C95" s="1" t="s">
        <v>235</v>
      </c>
      <c r="D95" s="2" t="s">
        <v>27</v>
      </c>
      <c r="E95" s="1" t="s">
        <v>248</v>
      </c>
      <c r="F95" s="1" t="s">
        <v>249</v>
      </c>
      <c r="G95" s="1" t="s">
        <v>30</v>
      </c>
      <c r="H95" s="3">
        <v>2630500</v>
      </c>
      <c r="I95" s="4">
        <v>28235</v>
      </c>
      <c r="J95" s="1">
        <v>0</v>
      </c>
      <c r="K95" s="3">
        <f t="shared" si="7"/>
        <v>0</v>
      </c>
      <c r="L95" s="4">
        <v>28380</v>
      </c>
      <c r="M95" s="47">
        <v>0</v>
      </c>
      <c r="N95" s="3">
        <f t="shared" si="8"/>
        <v>0</v>
      </c>
      <c r="O95" s="3"/>
      <c r="P95" s="5"/>
      <c r="Q95" s="3"/>
      <c r="R95" s="5">
        <v>0</v>
      </c>
      <c r="S95" s="3">
        <f>+R95*H95</f>
        <v>0</v>
      </c>
      <c r="T95" s="3"/>
      <c r="U95" s="1">
        <v>0</v>
      </c>
      <c r="V95" s="3">
        <f>+U95*2273</f>
        <v>0</v>
      </c>
      <c r="W95" s="1"/>
      <c r="X95" s="64"/>
      <c r="Y95" s="4">
        <f t="shared" si="9"/>
        <v>2630500</v>
      </c>
    </row>
    <row r="96" spans="1:26" ht="28.5">
      <c r="A96" s="38">
        <v>94</v>
      </c>
      <c r="B96" s="1">
        <v>401810613</v>
      </c>
      <c r="C96" s="1" t="s">
        <v>38</v>
      </c>
      <c r="D96" s="2" t="s">
        <v>33</v>
      </c>
      <c r="E96" s="1" t="s">
        <v>250</v>
      </c>
      <c r="F96" s="1" t="s">
        <v>35</v>
      </c>
      <c r="G96" s="1" t="s">
        <v>64</v>
      </c>
      <c r="H96" s="3">
        <v>759950</v>
      </c>
      <c r="I96" s="4">
        <v>14525</v>
      </c>
      <c r="J96" s="1">
        <v>10</v>
      </c>
      <c r="K96" s="3">
        <f t="shared" si="7"/>
        <v>145250</v>
      </c>
      <c r="L96" s="4">
        <v>14598</v>
      </c>
      <c r="M96" s="47">
        <v>5</v>
      </c>
      <c r="N96" s="3">
        <f t="shared" si="8"/>
        <v>72990</v>
      </c>
      <c r="O96" s="3">
        <v>188112.5</v>
      </c>
      <c r="P96" s="5">
        <v>0.55000000000000004</v>
      </c>
      <c r="Q96" s="3">
        <f>+P96*H96</f>
        <v>417972.50000000006</v>
      </c>
      <c r="R96" s="5"/>
      <c r="S96" s="3"/>
      <c r="T96" s="3"/>
      <c r="U96" s="1">
        <v>38</v>
      </c>
      <c r="V96" s="3">
        <f>+U96*2273</f>
        <v>86374</v>
      </c>
      <c r="W96" s="1"/>
      <c r="X96" s="40"/>
      <c r="Y96" s="4">
        <f t="shared" si="9"/>
        <v>1670649</v>
      </c>
    </row>
    <row r="97" spans="1:26" ht="27.6" customHeight="1">
      <c r="A97" s="38">
        <v>95</v>
      </c>
      <c r="B97" s="1">
        <v>701830250</v>
      </c>
      <c r="C97" s="1" t="s">
        <v>38</v>
      </c>
      <c r="D97" s="2" t="s">
        <v>33</v>
      </c>
      <c r="E97" s="1" t="s">
        <v>251</v>
      </c>
      <c r="F97" s="1" t="s">
        <v>148</v>
      </c>
      <c r="G97" s="1" t="s">
        <v>64</v>
      </c>
      <c r="H97" s="3">
        <v>435000</v>
      </c>
      <c r="I97" s="4">
        <v>8221</v>
      </c>
      <c r="J97" s="1"/>
      <c r="K97" s="3">
        <f t="shared" si="7"/>
        <v>0</v>
      </c>
      <c r="L97" s="4">
        <v>10859</v>
      </c>
      <c r="M97" s="47">
        <v>1</v>
      </c>
      <c r="N97" s="3">
        <f t="shared" si="8"/>
        <v>10859</v>
      </c>
      <c r="O97" s="3"/>
      <c r="P97" s="5"/>
      <c r="Q97" s="3"/>
      <c r="R97" s="5"/>
      <c r="S97" s="3"/>
      <c r="T97" s="3"/>
      <c r="U97" s="1"/>
      <c r="V97" s="3"/>
      <c r="W97" s="1"/>
      <c r="X97" s="40"/>
      <c r="Y97" s="4">
        <f t="shared" si="9"/>
        <v>445859</v>
      </c>
    </row>
    <row r="98" spans="1:26" ht="27.6" customHeight="1">
      <c r="A98" s="38">
        <v>96</v>
      </c>
      <c r="B98" s="1">
        <v>107130608</v>
      </c>
      <c r="C98" s="1" t="s">
        <v>173</v>
      </c>
      <c r="D98" s="2" t="s">
        <v>27</v>
      </c>
      <c r="E98" s="1" t="s">
        <v>252</v>
      </c>
      <c r="F98" s="1" t="s">
        <v>172</v>
      </c>
      <c r="G98" s="1" t="s">
        <v>116</v>
      </c>
      <c r="H98" s="3">
        <v>968950</v>
      </c>
      <c r="I98" s="4">
        <v>18579</v>
      </c>
      <c r="J98" s="1">
        <v>15</v>
      </c>
      <c r="K98" s="3">
        <f t="shared" si="7"/>
        <v>278685</v>
      </c>
      <c r="L98" s="4">
        <v>18652</v>
      </c>
      <c r="M98" s="47">
        <v>5</v>
      </c>
      <c r="N98" s="3">
        <f t="shared" si="8"/>
        <v>93260</v>
      </c>
      <c r="O98" s="3"/>
      <c r="P98" s="5"/>
      <c r="Q98" s="3"/>
      <c r="R98" s="5">
        <v>0.65</v>
      </c>
      <c r="S98" s="3">
        <f>+R98*H98</f>
        <v>629817.5</v>
      </c>
      <c r="T98" s="3"/>
      <c r="U98" s="1">
        <v>73.5</v>
      </c>
      <c r="V98" s="3">
        <f>+U98*2273</f>
        <v>167065.5</v>
      </c>
      <c r="W98" s="1"/>
      <c r="X98" s="40"/>
      <c r="Y98" s="4">
        <f t="shared" si="9"/>
        <v>2137778</v>
      </c>
    </row>
    <row r="99" spans="1:26" ht="27.6" customHeight="1">
      <c r="A99" s="38">
        <v>97</v>
      </c>
      <c r="B99" s="1" t="s">
        <v>253</v>
      </c>
      <c r="C99" s="1" t="s">
        <v>212</v>
      </c>
      <c r="D99" s="2" t="s">
        <v>27</v>
      </c>
      <c r="E99" s="1" t="s">
        <v>254</v>
      </c>
      <c r="F99" s="1" t="s">
        <v>172</v>
      </c>
      <c r="G99" s="1" t="s">
        <v>64</v>
      </c>
      <c r="H99" s="3">
        <v>968950</v>
      </c>
      <c r="I99" s="4">
        <v>18579</v>
      </c>
      <c r="J99" s="1">
        <v>36</v>
      </c>
      <c r="K99" s="3">
        <f t="shared" ref="K99:K123" si="11">+I99*J99</f>
        <v>668844</v>
      </c>
      <c r="L99" s="4">
        <v>18652</v>
      </c>
      <c r="M99" s="47">
        <v>5</v>
      </c>
      <c r="N99" s="3">
        <f t="shared" ref="N99:N130" si="12">+L99*M99</f>
        <v>93260</v>
      </c>
      <c r="O99" s="3">
        <v>240362.5</v>
      </c>
      <c r="P99" s="5">
        <v>0.25</v>
      </c>
      <c r="Q99" s="3">
        <f>+P99*H99</f>
        <v>242237.5</v>
      </c>
      <c r="R99" s="5"/>
      <c r="S99" s="3"/>
      <c r="T99" s="3"/>
      <c r="U99" s="1">
        <v>75.5</v>
      </c>
      <c r="V99" s="3">
        <f>+U99*2273</f>
        <v>171611.5</v>
      </c>
      <c r="W99" s="1"/>
      <c r="X99" s="40"/>
      <c r="Y99" s="4">
        <f t="shared" ref="Y99:Y130" si="13">+H99+K99+N99+O99+Q99+S99+T99+V99+W99</f>
        <v>2385265.5</v>
      </c>
    </row>
    <row r="100" spans="1:26" ht="27.6" customHeight="1">
      <c r="A100" s="38">
        <v>98</v>
      </c>
      <c r="B100" s="1" t="s">
        <v>255</v>
      </c>
      <c r="C100" s="1" t="s">
        <v>38</v>
      </c>
      <c r="D100" s="2" t="s">
        <v>33</v>
      </c>
      <c r="E100" s="1" t="s">
        <v>256</v>
      </c>
      <c r="F100" s="1" t="s">
        <v>55</v>
      </c>
      <c r="G100" s="1" t="s">
        <v>257</v>
      </c>
      <c r="H100" s="3">
        <v>373750</v>
      </c>
      <c r="I100" s="4">
        <v>7033</v>
      </c>
      <c r="J100" s="1">
        <v>13</v>
      </c>
      <c r="K100" s="3">
        <f t="shared" si="11"/>
        <v>91429</v>
      </c>
      <c r="L100" s="4">
        <v>9303</v>
      </c>
      <c r="M100" s="47">
        <v>5</v>
      </c>
      <c r="N100" s="3">
        <f t="shared" si="12"/>
        <v>46515</v>
      </c>
      <c r="O100" s="3">
        <v>54937.5</v>
      </c>
      <c r="P100" s="5"/>
      <c r="Q100" s="3"/>
      <c r="R100" s="5"/>
      <c r="S100" s="3"/>
      <c r="T100" s="3"/>
      <c r="U100" s="1"/>
      <c r="V100" s="3"/>
      <c r="W100" s="1"/>
      <c r="X100" s="44"/>
      <c r="Y100" s="4">
        <f t="shared" si="13"/>
        <v>566631.5</v>
      </c>
    </row>
    <row r="101" spans="1:26" ht="27.6" customHeight="1">
      <c r="A101" s="38">
        <v>99</v>
      </c>
      <c r="B101" s="1">
        <v>112250196</v>
      </c>
      <c r="C101" s="1" t="s">
        <v>173</v>
      </c>
      <c r="D101" s="2" t="s">
        <v>27</v>
      </c>
      <c r="E101" s="1" t="s">
        <v>258</v>
      </c>
      <c r="F101" s="1" t="s">
        <v>63</v>
      </c>
      <c r="G101" s="1" t="s">
        <v>116</v>
      </c>
      <c r="H101" s="56">
        <v>699500</v>
      </c>
      <c r="I101" s="57">
        <v>13352</v>
      </c>
      <c r="J101" s="59">
        <v>5</v>
      </c>
      <c r="K101" s="56">
        <f t="shared" si="11"/>
        <v>66760</v>
      </c>
      <c r="L101" s="57">
        <v>13425</v>
      </c>
      <c r="M101" s="59">
        <v>1</v>
      </c>
      <c r="N101" s="3">
        <f t="shared" si="12"/>
        <v>13425</v>
      </c>
      <c r="O101" s="3">
        <v>0</v>
      </c>
      <c r="P101" s="5"/>
      <c r="Q101" s="3"/>
      <c r="R101" s="5">
        <v>0.3</v>
      </c>
      <c r="S101" s="3">
        <f>+R101*H101</f>
        <v>209850</v>
      </c>
      <c r="T101" s="3"/>
      <c r="U101" s="1">
        <v>7</v>
      </c>
      <c r="V101" s="3">
        <f>+U101*2273</f>
        <v>15911</v>
      </c>
      <c r="W101" s="1"/>
      <c r="X101" s="64"/>
      <c r="Y101" s="4">
        <f t="shared" si="13"/>
        <v>1005446</v>
      </c>
    </row>
    <row r="102" spans="1:26" ht="30" customHeight="1">
      <c r="A102" s="38">
        <v>100</v>
      </c>
      <c r="B102" s="1" t="s">
        <v>259</v>
      </c>
      <c r="C102" s="1" t="s">
        <v>38</v>
      </c>
      <c r="D102" s="2" t="s">
        <v>260</v>
      </c>
      <c r="E102" s="1" t="s">
        <v>261</v>
      </c>
      <c r="F102" s="1" t="s">
        <v>190</v>
      </c>
      <c r="G102" s="1" t="s">
        <v>246</v>
      </c>
      <c r="H102" s="56">
        <v>1328997</v>
      </c>
      <c r="I102" s="57">
        <v>13352</v>
      </c>
      <c r="J102" s="59">
        <v>0</v>
      </c>
      <c r="K102" s="56">
        <f t="shared" si="11"/>
        <v>0</v>
      </c>
      <c r="L102" s="57">
        <v>13425</v>
      </c>
      <c r="M102" s="59"/>
      <c r="N102" s="3">
        <f t="shared" si="12"/>
        <v>0</v>
      </c>
      <c r="O102" s="3"/>
      <c r="P102" s="5">
        <v>0</v>
      </c>
      <c r="Q102" s="3">
        <f>+P102*H102</f>
        <v>0</v>
      </c>
      <c r="R102" s="5"/>
      <c r="S102" s="3"/>
      <c r="T102" s="3"/>
      <c r="U102" s="1">
        <v>0</v>
      </c>
      <c r="V102" s="3">
        <f>+U102*2273</f>
        <v>0</v>
      </c>
      <c r="W102" s="1"/>
      <c r="X102" s="40"/>
      <c r="Y102" s="4">
        <f t="shared" si="13"/>
        <v>1328997</v>
      </c>
    </row>
    <row r="103" spans="1:26" ht="27.6" customHeight="1">
      <c r="A103" s="38">
        <v>101</v>
      </c>
      <c r="B103" s="1">
        <v>108610569</v>
      </c>
      <c r="C103" s="1" t="s">
        <v>62</v>
      </c>
      <c r="D103" s="2" t="s">
        <v>27</v>
      </c>
      <c r="E103" s="1" t="s">
        <v>262</v>
      </c>
      <c r="F103" s="1" t="s">
        <v>59</v>
      </c>
      <c r="G103" s="1" t="s">
        <v>64</v>
      </c>
      <c r="H103" s="3">
        <v>887900</v>
      </c>
      <c r="I103" s="4">
        <v>17007</v>
      </c>
      <c r="J103" s="1">
        <v>26</v>
      </c>
      <c r="K103" s="3">
        <f t="shared" si="11"/>
        <v>442182</v>
      </c>
      <c r="L103" s="4">
        <v>17080</v>
      </c>
      <c r="M103" s="47">
        <v>5</v>
      </c>
      <c r="N103" s="3">
        <f t="shared" si="12"/>
        <v>85400</v>
      </c>
      <c r="O103" s="3">
        <v>0</v>
      </c>
      <c r="P103" s="5">
        <v>0.55000000000000004</v>
      </c>
      <c r="Q103" s="3">
        <f>+P103*H103</f>
        <v>488345.00000000006</v>
      </c>
      <c r="R103" s="5"/>
      <c r="S103" s="3"/>
      <c r="T103" s="3">
        <v>500</v>
      </c>
      <c r="U103" s="1">
        <v>55.5</v>
      </c>
      <c r="V103" s="3">
        <f>+U103*2273</f>
        <v>126151.5</v>
      </c>
      <c r="W103" s="1"/>
      <c r="X103" s="40"/>
      <c r="Y103" s="4">
        <f t="shared" si="13"/>
        <v>2030478.5</v>
      </c>
    </row>
    <row r="104" spans="1:26" ht="27.6" customHeight="1">
      <c r="A104" s="38">
        <v>102</v>
      </c>
      <c r="B104" s="1">
        <v>115830936</v>
      </c>
      <c r="C104" s="1" t="s">
        <v>38</v>
      </c>
      <c r="D104" s="2" t="s">
        <v>33</v>
      </c>
      <c r="E104" s="1" t="s">
        <v>263</v>
      </c>
      <c r="F104" s="1" t="s">
        <v>55</v>
      </c>
      <c r="G104" s="1" t="s">
        <v>56</v>
      </c>
      <c r="H104" s="3">
        <v>373750</v>
      </c>
      <c r="I104" s="4">
        <v>7033</v>
      </c>
      <c r="J104" s="1">
        <v>0</v>
      </c>
      <c r="K104" s="3">
        <f t="shared" si="11"/>
        <v>0</v>
      </c>
      <c r="L104" s="4">
        <v>9303</v>
      </c>
      <c r="M104" s="55">
        <v>2</v>
      </c>
      <c r="N104" s="3">
        <f t="shared" si="12"/>
        <v>18606</v>
      </c>
      <c r="O104" s="3"/>
      <c r="P104" s="5"/>
      <c r="Q104" s="3"/>
      <c r="R104" s="5"/>
      <c r="S104" s="3"/>
      <c r="T104" s="3"/>
      <c r="U104" s="1"/>
      <c r="V104" s="3"/>
      <c r="W104" s="1"/>
      <c r="X104" s="40"/>
      <c r="Y104" s="4">
        <f t="shared" si="13"/>
        <v>392356</v>
      </c>
    </row>
    <row r="105" spans="1:26" ht="30" customHeight="1">
      <c r="A105" s="38">
        <v>103</v>
      </c>
      <c r="B105" s="1" t="s">
        <v>264</v>
      </c>
      <c r="C105" s="1" t="s">
        <v>38</v>
      </c>
      <c r="D105" s="2" t="s">
        <v>33</v>
      </c>
      <c r="E105" s="1" t="s">
        <v>265</v>
      </c>
      <c r="F105" s="1" t="s">
        <v>35</v>
      </c>
      <c r="G105" s="1" t="s">
        <v>246</v>
      </c>
      <c r="H105" s="3">
        <v>759950</v>
      </c>
      <c r="I105" s="4">
        <v>14525</v>
      </c>
      <c r="J105" s="1">
        <v>6</v>
      </c>
      <c r="K105" s="3">
        <f t="shared" si="11"/>
        <v>87150</v>
      </c>
      <c r="L105" s="4">
        <v>14598</v>
      </c>
      <c r="M105" s="47">
        <v>5</v>
      </c>
      <c r="N105" s="3">
        <f t="shared" si="12"/>
        <v>72990</v>
      </c>
      <c r="O105" s="3">
        <v>188112.5</v>
      </c>
      <c r="P105" s="5">
        <v>0.25</v>
      </c>
      <c r="Q105" s="3">
        <f>+P105*H105</f>
        <v>189987.5</v>
      </c>
      <c r="R105" s="5"/>
      <c r="S105" s="5"/>
      <c r="T105" s="3"/>
      <c r="U105" s="1">
        <v>30.5</v>
      </c>
      <c r="V105" s="3">
        <f>+U105*2273</f>
        <v>69326.5</v>
      </c>
      <c r="W105" s="1"/>
      <c r="X105" s="40"/>
      <c r="Y105" s="4">
        <f t="shared" si="13"/>
        <v>1367516.5</v>
      </c>
    </row>
    <row r="106" spans="1:26" ht="27.6" customHeight="1">
      <c r="A106" s="38">
        <v>104</v>
      </c>
      <c r="B106" s="1" t="s">
        <v>266</v>
      </c>
      <c r="C106" s="1" t="s">
        <v>103</v>
      </c>
      <c r="D106" s="2" t="s">
        <v>27</v>
      </c>
      <c r="E106" s="1" t="s">
        <v>267</v>
      </c>
      <c r="F106" s="1" t="s">
        <v>35</v>
      </c>
      <c r="G106" s="1" t="s">
        <v>268</v>
      </c>
      <c r="H106" s="3">
        <v>759950</v>
      </c>
      <c r="I106" s="4">
        <v>14525</v>
      </c>
      <c r="J106" s="1">
        <v>12</v>
      </c>
      <c r="K106" s="3">
        <f t="shared" si="11"/>
        <v>174300</v>
      </c>
      <c r="L106" s="4">
        <v>14598</v>
      </c>
      <c r="M106" s="47">
        <v>5</v>
      </c>
      <c r="N106" s="3">
        <f t="shared" si="12"/>
        <v>72990</v>
      </c>
      <c r="O106" s="3"/>
      <c r="P106" s="5">
        <v>0.55000000000000004</v>
      </c>
      <c r="Q106" s="3">
        <f>+P106*H106</f>
        <v>417972.50000000006</v>
      </c>
      <c r="R106" s="5"/>
      <c r="S106" s="3"/>
      <c r="T106" s="3"/>
      <c r="U106" s="1">
        <v>53.5</v>
      </c>
      <c r="V106" s="3">
        <f>+U106*2273</f>
        <v>121605.5</v>
      </c>
      <c r="W106" s="1"/>
      <c r="X106" s="46"/>
      <c r="Y106" s="4">
        <f t="shared" si="13"/>
        <v>1546818</v>
      </c>
    </row>
    <row r="107" spans="1:26" ht="27.6" customHeight="1">
      <c r="A107" s="38">
        <v>105</v>
      </c>
      <c r="B107" s="1" t="s">
        <v>269</v>
      </c>
      <c r="C107" s="1" t="s">
        <v>74</v>
      </c>
      <c r="D107" s="2" t="s">
        <v>27</v>
      </c>
      <c r="E107" s="1" t="s">
        <v>270</v>
      </c>
      <c r="F107" s="1" t="s">
        <v>35</v>
      </c>
      <c r="G107" s="1" t="s">
        <v>116</v>
      </c>
      <c r="H107" s="3">
        <v>759950</v>
      </c>
      <c r="I107" s="4">
        <v>14525</v>
      </c>
      <c r="J107" s="1">
        <v>25</v>
      </c>
      <c r="K107" s="3">
        <f t="shared" si="11"/>
        <v>363125</v>
      </c>
      <c r="L107" s="4">
        <v>14598</v>
      </c>
      <c r="M107" s="47">
        <v>5</v>
      </c>
      <c r="N107" s="3">
        <f t="shared" si="12"/>
        <v>72990</v>
      </c>
      <c r="O107" s="3"/>
      <c r="P107" s="5"/>
      <c r="Q107" s="3"/>
      <c r="R107" s="5">
        <v>0.65</v>
      </c>
      <c r="S107" s="3">
        <f>+R107*H107</f>
        <v>493967.5</v>
      </c>
      <c r="T107" s="3"/>
      <c r="U107" s="1">
        <v>42</v>
      </c>
      <c r="V107" s="3">
        <f>+U107*2273</f>
        <v>95466</v>
      </c>
      <c r="W107" s="1"/>
      <c r="X107" s="40"/>
      <c r="Y107" s="4">
        <f t="shared" si="13"/>
        <v>1785498.5</v>
      </c>
    </row>
    <row r="108" spans="1:26" ht="27.6" customHeight="1">
      <c r="A108" s="38">
        <v>106</v>
      </c>
      <c r="B108" s="1">
        <v>106880413</v>
      </c>
      <c r="C108" s="1" t="s">
        <v>38</v>
      </c>
      <c r="D108" s="2" t="s">
        <v>33</v>
      </c>
      <c r="E108" s="1" t="s">
        <v>271</v>
      </c>
      <c r="F108" s="1" t="s">
        <v>55</v>
      </c>
      <c r="G108" s="1" t="s">
        <v>56</v>
      </c>
      <c r="H108" s="3">
        <v>373750</v>
      </c>
      <c r="I108" s="4">
        <v>7033</v>
      </c>
      <c r="J108" s="1">
        <v>24</v>
      </c>
      <c r="K108" s="3">
        <f t="shared" si="11"/>
        <v>168792</v>
      </c>
      <c r="L108" s="4">
        <v>9303</v>
      </c>
      <c r="M108" s="47">
        <v>5</v>
      </c>
      <c r="N108" s="3">
        <f t="shared" si="12"/>
        <v>46515</v>
      </c>
      <c r="O108" s="3"/>
      <c r="P108" s="5"/>
      <c r="Q108" s="3"/>
      <c r="R108" s="5"/>
      <c r="S108" s="3"/>
      <c r="T108" s="3"/>
      <c r="U108" s="1"/>
      <c r="V108" s="3"/>
      <c r="W108" s="1"/>
      <c r="X108" s="40"/>
      <c r="Y108" s="4">
        <f t="shared" si="13"/>
        <v>589057</v>
      </c>
      <c r="Z108" s="9" t="s">
        <v>272</v>
      </c>
    </row>
    <row r="109" spans="1:26" ht="39.6" customHeight="1">
      <c r="A109" s="38">
        <v>107</v>
      </c>
      <c r="B109" s="1">
        <v>114380881</v>
      </c>
      <c r="C109" s="1" t="s">
        <v>26</v>
      </c>
      <c r="D109" s="2" t="s">
        <v>27</v>
      </c>
      <c r="E109" s="1" t="s">
        <v>273</v>
      </c>
      <c r="F109" s="1" t="s">
        <v>274</v>
      </c>
      <c r="G109" s="1" t="s">
        <v>30</v>
      </c>
      <c r="H109" s="3">
        <v>406463</v>
      </c>
      <c r="I109" s="4">
        <v>6859</v>
      </c>
      <c r="J109" s="1">
        <v>0</v>
      </c>
      <c r="K109" s="3">
        <f t="shared" si="11"/>
        <v>0</v>
      </c>
      <c r="L109" s="4">
        <v>7398</v>
      </c>
      <c r="M109" s="47">
        <v>0</v>
      </c>
      <c r="N109" s="3">
        <f t="shared" si="12"/>
        <v>0</v>
      </c>
      <c r="O109" s="3">
        <v>0</v>
      </c>
      <c r="P109" s="5"/>
      <c r="Q109" s="3"/>
      <c r="R109" s="5"/>
      <c r="S109" s="3"/>
      <c r="T109" s="3"/>
      <c r="U109" s="1"/>
      <c r="V109" s="3"/>
      <c r="W109" s="1"/>
      <c r="X109" s="41"/>
      <c r="Y109" s="4">
        <f t="shared" si="13"/>
        <v>406463</v>
      </c>
    </row>
    <row r="110" spans="1:26" ht="30" customHeight="1">
      <c r="A110" s="38">
        <v>108</v>
      </c>
      <c r="B110" s="1" t="s">
        <v>275</v>
      </c>
      <c r="C110" s="1" t="s">
        <v>173</v>
      </c>
      <c r="D110" s="2" t="s">
        <v>27</v>
      </c>
      <c r="E110" s="1" t="s">
        <v>276</v>
      </c>
      <c r="F110" s="1" t="s">
        <v>76</v>
      </c>
      <c r="G110" s="1" t="s">
        <v>116</v>
      </c>
      <c r="H110" s="3">
        <v>617650</v>
      </c>
      <c r="I110" s="4">
        <v>11764</v>
      </c>
      <c r="J110" s="1">
        <v>8</v>
      </c>
      <c r="K110" s="3">
        <f t="shared" si="11"/>
        <v>94112</v>
      </c>
      <c r="L110" s="4">
        <v>11837</v>
      </c>
      <c r="M110" s="47">
        <v>5</v>
      </c>
      <c r="N110" s="3">
        <f t="shared" si="12"/>
        <v>59185</v>
      </c>
      <c r="O110" s="3"/>
      <c r="P110" s="5">
        <v>0</v>
      </c>
      <c r="Q110" s="3">
        <v>0</v>
      </c>
      <c r="R110" s="5">
        <v>0.3</v>
      </c>
      <c r="S110" s="3">
        <f>+R110*H110</f>
        <v>185295</v>
      </c>
      <c r="T110" s="3"/>
      <c r="U110" s="1"/>
      <c r="V110" s="3"/>
      <c r="W110" s="1"/>
      <c r="X110" s="40"/>
      <c r="Y110" s="4">
        <f t="shared" si="13"/>
        <v>956242</v>
      </c>
    </row>
    <row r="111" spans="1:26" ht="28.5">
      <c r="A111" s="38">
        <v>109</v>
      </c>
      <c r="B111" s="1">
        <v>108680943</v>
      </c>
      <c r="C111" s="1" t="s">
        <v>70</v>
      </c>
      <c r="D111" s="2" t="s">
        <v>71</v>
      </c>
      <c r="E111" s="1" t="s">
        <v>277</v>
      </c>
      <c r="F111" s="1" t="s">
        <v>35</v>
      </c>
      <c r="G111" s="1" t="s">
        <v>72</v>
      </c>
      <c r="H111" s="3">
        <v>759950</v>
      </c>
      <c r="I111" s="4">
        <v>14525</v>
      </c>
      <c r="J111" s="1">
        <v>4</v>
      </c>
      <c r="K111" s="3">
        <f t="shared" si="11"/>
        <v>58100</v>
      </c>
      <c r="L111" s="4">
        <v>14598</v>
      </c>
      <c r="M111" s="47">
        <v>5</v>
      </c>
      <c r="N111" s="3">
        <f t="shared" si="12"/>
        <v>72990</v>
      </c>
      <c r="O111" s="3"/>
      <c r="P111" s="5"/>
      <c r="Q111" s="3"/>
      <c r="R111" s="5">
        <v>0.65</v>
      </c>
      <c r="S111" s="3">
        <f>+R111*H111</f>
        <v>493967.5</v>
      </c>
      <c r="T111" s="3"/>
      <c r="U111" s="1">
        <v>32</v>
      </c>
      <c r="V111" s="3">
        <f>+U111*2273</f>
        <v>72736</v>
      </c>
      <c r="W111" s="1"/>
      <c r="X111" s="40"/>
      <c r="Y111" s="4">
        <f t="shared" si="13"/>
        <v>1457743.5</v>
      </c>
    </row>
    <row r="112" spans="1:26" ht="30" customHeight="1">
      <c r="A112" s="38">
        <v>110</v>
      </c>
      <c r="B112" s="1">
        <v>110800988</v>
      </c>
      <c r="C112" s="1" t="s">
        <v>103</v>
      </c>
      <c r="D112" s="2" t="s">
        <v>27</v>
      </c>
      <c r="E112" s="1" t="s">
        <v>278</v>
      </c>
      <c r="F112" s="1" t="s">
        <v>63</v>
      </c>
      <c r="G112" s="1" t="s">
        <v>30</v>
      </c>
      <c r="H112" s="3">
        <v>699500</v>
      </c>
      <c r="I112" s="4">
        <v>13352</v>
      </c>
      <c r="J112" s="1">
        <v>10</v>
      </c>
      <c r="K112" s="3">
        <f t="shared" si="11"/>
        <v>133520</v>
      </c>
      <c r="L112" s="4">
        <v>13425</v>
      </c>
      <c r="M112" s="47">
        <v>5</v>
      </c>
      <c r="N112" s="3">
        <f t="shared" si="12"/>
        <v>67125</v>
      </c>
      <c r="O112" s="3"/>
      <c r="P112" s="5">
        <v>0.55000000000000004</v>
      </c>
      <c r="Q112" s="3">
        <f>+P112*H112</f>
        <v>384725.00000000006</v>
      </c>
      <c r="R112" s="5"/>
      <c r="S112" s="3"/>
      <c r="T112" s="3"/>
      <c r="U112" s="1">
        <v>22</v>
      </c>
      <c r="V112" s="3">
        <f>+U112*2273</f>
        <v>50006</v>
      </c>
      <c r="W112" s="1"/>
      <c r="X112" s="40"/>
      <c r="Y112" s="4">
        <f t="shared" si="13"/>
        <v>1334876</v>
      </c>
    </row>
    <row r="113" spans="1:26" ht="30" customHeight="1">
      <c r="A113" s="38">
        <v>111</v>
      </c>
      <c r="B113" s="1">
        <v>107660945</v>
      </c>
      <c r="C113" s="1" t="s">
        <v>38</v>
      </c>
      <c r="D113" s="2" t="s">
        <v>33</v>
      </c>
      <c r="E113" s="1" t="s">
        <v>279</v>
      </c>
      <c r="F113" s="1" t="s">
        <v>172</v>
      </c>
      <c r="G113" s="1" t="s">
        <v>64</v>
      </c>
      <c r="H113" s="3">
        <v>968950</v>
      </c>
      <c r="I113" s="4">
        <v>18579</v>
      </c>
      <c r="J113" s="1">
        <v>19</v>
      </c>
      <c r="K113" s="3">
        <f t="shared" si="11"/>
        <v>353001</v>
      </c>
      <c r="L113" s="4">
        <v>18652</v>
      </c>
      <c r="M113" s="1">
        <v>5</v>
      </c>
      <c r="N113" s="3">
        <f t="shared" si="12"/>
        <v>93260</v>
      </c>
      <c r="O113" s="3">
        <v>240362.5</v>
      </c>
      <c r="P113" s="5">
        <v>0.55000000000000004</v>
      </c>
      <c r="Q113" s="3">
        <f>+P113*H113</f>
        <v>532922.5</v>
      </c>
      <c r="R113" s="5"/>
      <c r="S113" s="3"/>
      <c r="T113" s="3"/>
      <c r="U113" s="1">
        <v>66</v>
      </c>
      <c r="V113" s="3">
        <f>+U113*2273</f>
        <v>150018</v>
      </c>
      <c r="W113" s="1"/>
      <c r="X113" s="40"/>
      <c r="Y113" s="4">
        <f t="shared" si="13"/>
        <v>2338514</v>
      </c>
    </row>
    <row r="114" spans="1:26" ht="30.6" customHeight="1">
      <c r="A114" s="38">
        <v>113</v>
      </c>
      <c r="B114" s="1">
        <v>401600615</v>
      </c>
      <c r="C114" s="1" t="s">
        <v>194</v>
      </c>
      <c r="D114" s="2" t="s">
        <v>27</v>
      </c>
      <c r="E114" s="1" t="s">
        <v>280</v>
      </c>
      <c r="F114" s="1" t="s">
        <v>281</v>
      </c>
      <c r="G114" s="1" t="s">
        <v>30</v>
      </c>
      <c r="H114" s="56">
        <v>1629400</v>
      </c>
      <c r="I114" s="57">
        <v>31465</v>
      </c>
      <c r="J114" s="59">
        <v>16</v>
      </c>
      <c r="K114" s="56">
        <f t="shared" si="11"/>
        <v>503440</v>
      </c>
      <c r="L114" s="57">
        <v>31610</v>
      </c>
      <c r="M114" s="59">
        <v>4</v>
      </c>
      <c r="N114" s="3">
        <f t="shared" si="12"/>
        <v>126440</v>
      </c>
      <c r="O114" s="3"/>
      <c r="P114" s="5"/>
      <c r="Q114" s="3"/>
      <c r="R114" s="5">
        <v>0.3</v>
      </c>
      <c r="S114" s="3">
        <f>+R114*H114</f>
        <v>488820</v>
      </c>
      <c r="T114" s="3"/>
      <c r="U114" s="1">
        <v>53.5</v>
      </c>
      <c r="V114" s="3">
        <f>+U114*2273</f>
        <v>121605.5</v>
      </c>
      <c r="W114" s="1"/>
      <c r="X114" s="40"/>
      <c r="Y114" s="4">
        <f t="shared" si="13"/>
        <v>2869705.5</v>
      </c>
    </row>
    <row r="115" spans="1:26" ht="27.6" customHeight="1">
      <c r="A115" s="38">
        <v>114</v>
      </c>
      <c r="B115" s="24" t="s">
        <v>282</v>
      </c>
      <c r="C115" s="1" t="s">
        <v>74</v>
      </c>
      <c r="D115" s="2" t="s">
        <v>33</v>
      </c>
      <c r="E115" s="1" t="s">
        <v>283</v>
      </c>
      <c r="F115" s="1" t="s">
        <v>172</v>
      </c>
      <c r="G115" s="1" t="s">
        <v>208</v>
      </c>
      <c r="H115" s="3">
        <v>968950</v>
      </c>
      <c r="I115" s="4">
        <v>18579</v>
      </c>
      <c r="J115" s="1">
        <v>26</v>
      </c>
      <c r="K115" s="3">
        <f t="shared" si="11"/>
        <v>483054</v>
      </c>
      <c r="L115" s="4">
        <v>18652</v>
      </c>
      <c r="M115" s="47">
        <v>5</v>
      </c>
      <c r="N115" s="3">
        <f t="shared" si="12"/>
        <v>93260</v>
      </c>
      <c r="O115" s="3"/>
      <c r="P115" s="5">
        <v>0.55000000000000004</v>
      </c>
      <c r="Q115" s="3">
        <f>+P115*H115</f>
        <v>532922.5</v>
      </c>
      <c r="R115" s="5"/>
      <c r="S115" s="3"/>
      <c r="T115" s="3">
        <v>500</v>
      </c>
      <c r="U115" s="1">
        <v>73</v>
      </c>
      <c r="V115" s="3">
        <f>+U115*2273</f>
        <v>165929</v>
      </c>
      <c r="W115" s="1"/>
      <c r="X115" s="41"/>
      <c r="Y115" s="4">
        <f t="shared" si="13"/>
        <v>2244615.5</v>
      </c>
      <c r="Z115" s="9" t="s">
        <v>284</v>
      </c>
    </row>
    <row r="116" spans="1:26" ht="30" customHeight="1">
      <c r="A116" s="38">
        <v>115</v>
      </c>
      <c r="B116" s="1" t="s">
        <v>285</v>
      </c>
      <c r="C116" s="1" t="s">
        <v>26</v>
      </c>
      <c r="D116" s="2" t="s">
        <v>27</v>
      </c>
      <c r="E116" s="1" t="s">
        <v>286</v>
      </c>
      <c r="F116" s="1" t="s">
        <v>287</v>
      </c>
      <c r="G116" s="1" t="s">
        <v>288</v>
      </c>
      <c r="H116" s="3">
        <v>484102</v>
      </c>
      <c r="I116" s="4">
        <v>6859</v>
      </c>
      <c r="J116" s="1">
        <v>0</v>
      </c>
      <c r="K116" s="3">
        <f t="shared" si="11"/>
        <v>0</v>
      </c>
      <c r="L116" s="4">
        <v>7619</v>
      </c>
      <c r="M116" s="1">
        <v>0</v>
      </c>
      <c r="N116" s="3">
        <f t="shared" si="12"/>
        <v>0</v>
      </c>
      <c r="O116" s="3"/>
      <c r="P116" s="5"/>
      <c r="Q116" s="3"/>
      <c r="R116" s="5"/>
      <c r="S116" s="3"/>
      <c r="T116" s="3"/>
      <c r="U116" s="1"/>
      <c r="V116" s="3"/>
      <c r="W116" s="1"/>
      <c r="X116" s="67"/>
      <c r="Y116" s="4">
        <f t="shared" si="13"/>
        <v>484102</v>
      </c>
    </row>
    <row r="117" spans="1:26" ht="30" customHeight="1">
      <c r="A117" s="38">
        <v>116</v>
      </c>
      <c r="B117" s="1" t="s">
        <v>289</v>
      </c>
      <c r="C117" s="1" t="s">
        <v>161</v>
      </c>
      <c r="D117" s="2" t="s">
        <v>27</v>
      </c>
      <c r="E117" s="1" t="s">
        <v>290</v>
      </c>
      <c r="F117" s="1" t="s">
        <v>163</v>
      </c>
      <c r="G117" s="1" t="s">
        <v>164</v>
      </c>
      <c r="H117" s="3">
        <v>617650</v>
      </c>
      <c r="I117" s="4">
        <v>11764</v>
      </c>
      <c r="J117" s="1">
        <v>7</v>
      </c>
      <c r="K117" s="3">
        <f t="shared" si="11"/>
        <v>82348</v>
      </c>
      <c r="L117" s="4">
        <v>11837</v>
      </c>
      <c r="M117" s="47">
        <v>5</v>
      </c>
      <c r="N117" s="3">
        <f t="shared" si="12"/>
        <v>59185</v>
      </c>
      <c r="O117" s="3"/>
      <c r="P117" s="5"/>
      <c r="Q117" s="3"/>
      <c r="R117" s="5">
        <v>0.65</v>
      </c>
      <c r="S117" s="3">
        <f>+R117*H117</f>
        <v>401472.5</v>
      </c>
      <c r="T117" s="3"/>
      <c r="U117" s="1">
        <v>21.5</v>
      </c>
      <c r="V117" s="3">
        <f>+U117*2273</f>
        <v>48869.5</v>
      </c>
      <c r="W117" s="1"/>
      <c r="X117" s="46"/>
      <c r="Y117" s="4">
        <f t="shared" si="13"/>
        <v>1209525</v>
      </c>
    </row>
    <row r="118" spans="1:26" ht="27.6" customHeight="1">
      <c r="A118" s="38">
        <v>117</v>
      </c>
      <c r="B118" s="1" t="s">
        <v>291</v>
      </c>
      <c r="C118" s="1" t="s">
        <v>173</v>
      </c>
      <c r="D118" s="2" t="s">
        <v>27</v>
      </c>
      <c r="E118" s="1" t="s">
        <v>292</v>
      </c>
      <c r="F118" s="1" t="s">
        <v>66</v>
      </c>
      <c r="G118" s="1" t="s">
        <v>30</v>
      </c>
      <c r="H118" s="3">
        <v>343050</v>
      </c>
      <c r="I118" s="4">
        <v>6859</v>
      </c>
      <c r="J118" s="1"/>
      <c r="K118" s="3">
        <f t="shared" si="11"/>
        <v>0</v>
      </c>
      <c r="L118" s="4">
        <v>8523</v>
      </c>
      <c r="M118" s="47">
        <v>3</v>
      </c>
      <c r="N118" s="3">
        <f t="shared" si="12"/>
        <v>25569</v>
      </c>
      <c r="O118" s="3"/>
      <c r="P118" s="5"/>
      <c r="Q118" s="3"/>
      <c r="R118" s="5"/>
      <c r="S118" s="3"/>
      <c r="T118" s="3"/>
      <c r="U118" s="1"/>
      <c r="V118" s="3"/>
      <c r="W118" s="1"/>
      <c r="X118" s="40"/>
      <c r="Y118" s="4">
        <f t="shared" si="13"/>
        <v>368619</v>
      </c>
    </row>
    <row r="119" spans="1:26" ht="30" customHeight="1">
      <c r="A119" s="38">
        <v>118</v>
      </c>
      <c r="B119" s="1" t="s">
        <v>293</v>
      </c>
      <c r="C119" s="1" t="s">
        <v>26</v>
      </c>
      <c r="D119" s="2" t="s">
        <v>27</v>
      </c>
      <c r="E119" s="1" t="s">
        <v>294</v>
      </c>
      <c r="F119" s="1" t="s">
        <v>63</v>
      </c>
      <c r="G119" s="1" t="s">
        <v>295</v>
      </c>
      <c r="H119" s="3">
        <v>699500</v>
      </c>
      <c r="I119" s="4">
        <v>13352</v>
      </c>
      <c r="J119" s="1">
        <v>16</v>
      </c>
      <c r="K119" s="3">
        <f t="shared" si="11"/>
        <v>213632</v>
      </c>
      <c r="L119" s="4">
        <v>13425</v>
      </c>
      <c r="M119" s="47">
        <v>5</v>
      </c>
      <c r="N119" s="3">
        <f t="shared" si="12"/>
        <v>67125</v>
      </c>
      <c r="O119" s="3"/>
      <c r="P119" s="5">
        <v>0.55000000000000004</v>
      </c>
      <c r="Q119" s="3">
        <f>+P119*H119</f>
        <v>384725.00000000006</v>
      </c>
      <c r="R119" s="5"/>
      <c r="S119" s="3"/>
      <c r="T119" s="3"/>
      <c r="U119" s="1">
        <v>42.5</v>
      </c>
      <c r="V119" s="3">
        <f>+U119*2273</f>
        <v>96602.5</v>
      </c>
      <c r="W119" s="1"/>
      <c r="X119" s="41"/>
      <c r="Y119" s="4">
        <f t="shared" si="13"/>
        <v>1461584.5</v>
      </c>
    </row>
    <row r="120" spans="1:26" ht="30" customHeight="1">
      <c r="A120" s="38">
        <v>119</v>
      </c>
      <c r="B120" s="1" t="s">
        <v>296</v>
      </c>
      <c r="C120" s="1" t="s">
        <v>161</v>
      </c>
      <c r="D120" s="2" t="s">
        <v>27</v>
      </c>
      <c r="E120" s="1" t="s">
        <v>297</v>
      </c>
      <c r="F120" s="1" t="s">
        <v>148</v>
      </c>
      <c r="G120" s="1" t="s">
        <v>257</v>
      </c>
      <c r="H120" s="3">
        <v>435000</v>
      </c>
      <c r="I120" s="4">
        <v>8221</v>
      </c>
      <c r="J120" s="1">
        <v>7</v>
      </c>
      <c r="K120" s="3">
        <f t="shared" si="11"/>
        <v>57547</v>
      </c>
      <c r="L120" s="4">
        <v>10859</v>
      </c>
      <c r="M120" s="47">
        <v>5</v>
      </c>
      <c r="N120" s="3">
        <f t="shared" si="12"/>
        <v>54295</v>
      </c>
      <c r="O120" s="3"/>
      <c r="P120" s="5"/>
      <c r="Q120" s="3"/>
      <c r="R120" s="5"/>
      <c r="S120" s="3"/>
      <c r="T120" s="3"/>
      <c r="U120" s="1"/>
      <c r="V120" s="3"/>
      <c r="W120" s="1"/>
      <c r="X120" s="40"/>
      <c r="Y120" s="4">
        <f t="shared" si="13"/>
        <v>546842</v>
      </c>
    </row>
    <row r="121" spans="1:26" ht="30" customHeight="1">
      <c r="A121" s="38">
        <v>120</v>
      </c>
      <c r="B121" s="1" t="s">
        <v>298</v>
      </c>
      <c r="C121" s="1" t="s">
        <v>142</v>
      </c>
      <c r="D121" s="2" t="s">
        <v>27</v>
      </c>
      <c r="E121" s="1" t="s">
        <v>299</v>
      </c>
      <c r="F121" s="1" t="s">
        <v>63</v>
      </c>
      <c r="G121" s="1" t="s">
        <v>144</v>
      </c>
      <c r="H121" s="3">
        <v>699500</v>
      </c>
      <c r="I121" s="4">
        <v>13352</v>
      </c>
      <c r="J121" s="1">
        <v>0</v>
      </c>
      <c r="K121" s="3">
        <f t="shared" si="11"/>
        <v>0</v>
      </c>
      <c r="L121" s="4">
        <v>13425</v>
      </c>
      <c r="M121" s="47">
        <v>2</v>
      </c>
      <c r="N121" s="3">
        <f t="shared" si="12"/>
        <v>26850</v>
      </c>
      <c r="O121" s="3"/>
      <c r="P121" s="5">
        <v>0.25</v>
      </c>
      <c r="Q121" s="3">
        <f>+P121*H121</f>
        <v>174875</v>
      </c>
      <c r="R121" s="5"/>
      <c r="S121" s="3"/>
      <c r="T121" s="3"/>
      <c r="U121" s="1">
        <v>10</v>
      </c>
      <c r="V121" s="3">
        <f>+U121*2273</f>
        <v>22730</v>
      </c>
      <c r="W121" s="1"/>
      <c r="X121" s="40"/>
      <c r="Y121" s="4">
        <f t="shared" si="13"/>
        <v>923955</v>
      </c>
    </row>
    <row r="122" spans="1:26" ht="30" customHeight="1">
      <c r="A122" s="38">
        <v>121</v>
      </c>
      <c r="B122" s="1">
        <v>105380152</v>
      </c>
      <c r="C122" s="1" t="s">
        <v>26</v>
      </c>
      <c r="D122" s="2" t="s">
        <v>27</v>
      </c>
      <c r="E122" s="1" t="s">
        <v>300</v>
      </c>
      <c r="F122" s="1" t="s">
        <v>238</v>
      </c>
      <c r="G122" s="1" t="s">
        <v>301</v>
      </c>
      <c r="H122" s="3">
        <v>330000</v>
      </c>
      <c r="I122" s="4">
        <v>6859</v>
      </c>
      <c r="J122" s="1">
        <v>23</v>
      </c>
      <c r="K122" s="3">
        <f t="shared" si="11"/>
        <v>157757</v>
      </c>
      <c r="L122" s="4">
        <v>8192</v>
      </c>
      <c r="M122" s="47">
        <v>5</v>
      </c>
      <c r="N122" s="3">
        <f t="shared" si="12"/>
        <v>40960</v>
      </c>
      <c r="O122" s="3"/>
      <c r="P122" s="5"/>
      <c r="Q122" s="3"/>
      <c r="R122" s="5"/>
      <c r="S122" s="3"/>
      <c r="T122" s="3"/>
      <c r="U122" s="1"/>
      <c r="V122" s="3"/>
      <c r="W122" s="1"/>
      <c r="X122" s="40"/>
      <c r="Y122" s="4">
        <f t="shared" si="13"/>
        <v>528717</v>
      </c>
    </row>
    <row r="123" spans="1:26" ht="30">
      <c r="A123" s="38">
        <v>122</v>
      </c>
      <c r="B123" s="1" t="s">
        <v>302</v>
      </c>
      <c r="C123" s="1" t="s">
        <v>103</v>
      </c>
      <c r="D123" s="2" t="s">
        <v>27</v>
      </c>
      <c r="E123" s="1" t="s">
        <v>303</v>
      </c>
      <c r="F123" s="1" t="s">
        <v>35</v>
      </c>
      <c r="G123" s="1" t="s">
        <v>304</v>
      </c>
      <c r="H123" s="56">
        <v>759950</v>
      </c>
      <c r="I123" s="57">
        <v>14525</v>
      </c>
      <c r="J123" s="59">
        <v>14</v>
      </c>
      <c r="K123" s="56">
        <f t="shared" si="11"/>
        <v>203350</v>
      </c>
      <c r="L123" s="57">
        <v>14598</v>
      </c>
      <c r="M123" s="59">
        <v>4</v>
      </c>
      <c r="N123" s="3">
        <f t="shared" si="12"/>
        <v>58392</v>
      </c>
      <c r="O123" s="3"/>
      <c r="P123" s="5">
        <v>0.55000000000000004</v>
      </c>
      <c r="Q123" s="3">
        <f>+P123*H123</f>
        <v>417972.50000000006</v>
      </c>
      <c r="R123" s="5"/>
      <c r="S123" s="3"/>
      <c r="T123" s="3"/>
      <c r="U123" s="1">
        <v>43</v>
      </c>
      <c r="V123" s="3">
        <f>+U123*2273</f>
        <v>97739</v>
      </c>
      <c r="W123" s="1"/>
      <c r="X123" s="40"/>
      <c r="Y123" s="4">
        <f t="shared" si="13"/>
        <v>1537403.5</v>
      </c>
    </row>
    <row r="124" spans="1:26" ht="41.45" customHeight="1">
      <c r="A124" s="38">
        <v>123</v>
      </c>
      <c r="B124" s="1" t="s">
        <v>305</v>
      </c>
      <c r="C124" s="1" t="s">
        <v>212</v>
      </c>
      <c r="D124" s="2" t="s">
        <v>27</v>
      </c>
      <c r="E124" s="1" t="s">
        <v>306</v>
      </c>
      <c r="F124" s="1" t="s">
        <v>307</v>
      </c>
      <c r="G124" s="1" t="s">
        <v>30</v>
      </c>
      <c r="H124" s="3">
        <v>548040</v>
      </c>
      <c r="I124" s="4">
        <v>0</v>
      </c>
      <c r="J124" s="1">
        <v>0</v>
      </c>
      <c r="K124" s="3">
        <v>0</v>
      </c>
      <c r="L124" s="4">
        <v>0</v>
      </c>
      <c r="M124" s="1">
        <v>0</v>
      </c>
      <c r="N124" s="3">
        <f t="shared" si="12"/>
        <v>0</v>
      </c>
      <c r="O124" s="3"/>
      <c r="P124" s="5"/>
      <c r="Q124" s="3"/>
      <c r="R124" s="5"/>
      <c r="S124" s="3"/>
      <c r="T124" s="3"/>
      <c r="U124" s="1"/>
      <c r="V124" s="3"/>
      <c r="W124" s="1"/>
      <c r="X124" s="40"/>
      <c r="Y124" s="4">
        <f t="shared" si="13"/>
        <v>548040</v>
      </c>
    </row>
    <row r="125" spans="1:26" ht="37.9" customHeight="1">
      <c r="A125" s="38">
        <v>124</v>
      </c>
      <c r="B125" s="1" t="s">
        <v>308</v>
      </c>
      <c r="C125" s="1" t="s">
        <v>173</v>
      </c>
      <c r="D125" s="2" t="s">
        <v>27</v>
      </c>
      <c r="E125" s="1" t="s">
        <v>309</v>
      </c>
      <c r="F125" s="1" t="s">
        <v>35</v>
      </c>
      <c r="G125" s="1" t="s">
        <v>116</v>
      </c>
      <c r="H125" s="3">
        <v>759950</v>
      </c>
      <c r="I125" s="4">
        <v>14525</v>
      </c>
      <c r="J125" s="1">
        <v>22</v>
      </c>
      <c r="K125" s="3">
        <f t="shared" ref="K125:K169" si="14">+I125*J125</f>
        <v>319550</v>
      </c>
      <c r="L125" s="4">
        <v>14598</v>
      </c>
      <c r="M125" s="47">
        <v>5</v>
      </c>
      <c r="N125" s="3">
        <f t="shared" si="12"/>
        <v>72990</v>
      </c>
      <c r="O125" s="3"/>
      <c r="P125" s="5"/>
      <c r="Q125" s="3"/>
      <c r="R125" s="5">
        <v>0.65</v>
      </c>
      <c r="S125" s="3">
        <f>+R125*H125</f>
        <v>493967.5</v>
      </c>
      <c r="T125" s="3"/>
      <c r="U125" s="1">
        <v>43.5</v>
      </c>
      <c r="V125" s="3">
        <f>+U125*2273</f>
        <v>98875.5</v>
      </c>
      <c r="W125" s="1"/>
      <c r="X125" s="40"/>
      <c r="Y125" s="4">
        <f t="shared" si="13"/>
        <v>1745333</v>
      </c>
    </row>
    <row r="126" spans="1:26" ht="30" customHeight="1">
      <c r="A126" s="38">
        <v>125</v>
      </c>
      <c r="B126" s="1" t="s">
        <v>310</v>
      </c>
      <c r="C126" s="1" t="s">
        <v>26</v>
      </c>
      <c r="D126" s="2" t="s">
        <v>27</v>
      </c>
      <c r="E126" s="1" t="s">
        <v>311</v>
      </c>
      <c r="F126" s="1" t="s">
        <v>135</v>
      </c>
      <c r="G126" s="1" t="s">
        <v>30</v>
      </c>
      <c r="H126" s="3">
        <v>307450</v>
      </c>
      <c r="I126" s="4">
        <v>6859</v>
      </c>
      <c r="J126" s="1">
        <v>0</v>
      </c>
      <c r="K126" s="3">
        <f t="shared" si="14"/>
        <v>0</v>
      </c>
      <c r="L126" s="4">
        <v>7619</v>
      </c>
      <c r="M126" s="47">
        <v>4</v>
      </c>
      <c r="N126" s="3">
        <f t="shared" si="12"/>
        <v>30476</v>
      </c>
      <c r="O126" s="3">
        <v>44992.5</v>
      </c>
      <c r="P126" s="5"/>
      <c r="Q126" s="3"/>
      <c r="R126" s="5"/>
      <c r="S126" s="3"/>
      <c r="T126" s="3"/>
      <c r="U126" s="1"/>
      <c r="V126" s="3"/>
      <c r="W126" s="1"/>
      <c r="X126" s="40"/>
      <c r="Y126" s="4">
        <f t="shared" si="13"/>
        <v>382918.5</v>
      </c>
    </row>
    <row r="127" spans="1:26" ht="27.6" customHeight="1">
      <c r="A127" s="38">
        <v>126</v>
      </c>
      <c r="B127" s="1" t="s">
        <v>312</v>
      </c>
      <c r="C127" s="1" t="s">
        <v>26</v>
      </c>
      <c r="D127" s="2" t="s">
        <v>27</v>
      </c>
      <c r="E127" s="1" t="s">
        <v>313</v>
      </c>
      <c r="F127" s="1" t="s">
        <v>63</v>
      </c>
      <c r="G127" s="1" t="s">
        <v>64</v>
      </c>
      <c r="H127" s="3">
        <v>699500</v>
      </c>
      <c r="I127" s="4">
        <v>13352</v>
      </c>
      <c r="J127" s="1">
        <v>7</v>
      </c>
      <c r="K127" s="3">
        <f t="shared" si="14"/>
        <v>93464</v>
      </c>
      <c r="L127" s="4">
        <v>13425</v>
      </c>
      <c r="M127" s="47">
        <v>5</v>
      </c>
      <c r="N127" s="3">
        <f t="shared" si="12"/>
        <v>67125</v>
      </c>
      <c r="O127" s="3"/>
      <c r="P127" s="5">
        <v>0.25</v>
      </c>
      <c r="Q127" s="3">
        <f>+P127*H127</f>
        <v>174875</v>
      </c>
      <c r="R127" s="5"/>
      <c r="S127" s="3"/>
      <c r="T127" s="3"/>
      <c r="U127" s="1"/>
      <c r="V127" s="3"/>
      <c r="W127" s="1"/>
      <c r="X127" s="68"/>
      <c r="Y127" s="4">
        <f t="shared" si="13"/>
        <v>1034964</v>
      </c>
    </row>
    <row r="128" spans="1:26" ht="30" customHeight="1">
      <c r="A128" s="38">
        <v>127</v>
      </c>
      <c r="B128" s="1" t="s">
        <v>314</v>
      </c>
      <c r="C128" s="1" t="s">
        <v>38</v>
      </c>
      <c r="D128" s="2" t="s">
        <v>33</v>
      </c>
      <c r="E128" s="1" t="s">
        <v>315</v>
      </c>
      <c r="F128" s="1" t="s">
        <v>55</v>
      </c>
      <c r="G128" s="1" t="s">
        <v>56</v>
      </c>
      <c r="H128" s="3">
        <v>373750</v>
      </c>
      <c r="I128" s="4">
        <v>7033</v>
      </c>
      <c r="J128" s="1">
        <v>17</v>
      </c>
      <c r="K128" s="3">
        <f t="shared" si="14"/>
        <v>119561</v>
      </c>
      <c r="L128" s="4">
        <v>9303</v>
      </c>
      <c r="M128" s="47">
        <v>5</v>
      </c>
      <c r="N128" s="3">
        <f t="shared" si="12"/>
        <v>46515</v>
      </c>
      <c r="O128" s="3"/>
      <c r="P128" s="5"/>
      <c r="Q128" s="3"/>
      <c r="R128" s="5"/>
      <c r="S128" s="3"/>
      <c r="T128" s="3"/>
      <c r="U128" s="1"/>
      <c r="V128" s="3"/>
      <c r="W128" s="1"/>
      <c r="X128" s="40"/>
      <c r="Y128" s="4">
        <f t="shared" si="13"/>
        <v>539826</v>
      </c>
    </row>
    <row r="129" spans="1:25" ht="30" customHeight="1">
      <c r="A129" s="38">
        <v>128</v>
      </c>
      <c r="B129" s="1" t="s">
        <v>316</v>
      </c>
      <c r="C129" s="36" t="s">
        <v>50</v>
      </c>
      <c r="D129" s="37" t="s">
        <v>27</v>
      </c>
      <c r="E129" s="1" t="s">
        <v>317</v>
      </c>
      <c r="F129" s="1" t="s">
        <v>35</v>
      </c>
      <c r="G129" s="1" t="s">
        <v>52</v>
      </c>
      <c r="H129" s="3">
        <v>759950</v>
      </c>
      <c r="I129" s="4">
        <v>14525</v>
      </c>
      <c r="J129" s="1">
        <v>7</v>
      </c>
      <c r="K129" s="3">
        <f t="shared" si="14"/>
        <v>101675</v>
      </c>
      <c r="L129" s="4">
        <v>14598</v>
      </c>
      <c r="M129" s="47">
        <v>5</v>
      </c>
      <c r="N129" s="3">
        <f t="shared" si="12"/>
        <v>72990</v>
      </c>
      <c r="O129" s="3">
        <v>112867.5</v>
      </c>
      <c r="P129" s="5">
        <v>0.25</v>
      </c>
      <c r="Q129" s="3">
        <f>+P129*H129</f>
        <v>189987.5</v>
      </c>
      <c r="R129" s="5"/>
      <c r="S129" s="3"/>
      <c r="T129" s="3"/>
      <c r="U129" s="1">
        <v>38</v>
      </c>
      <c r="V129" s="3">
        <f>+U129*2273</f>
        <v>86374</v>
      </c>
      <c r="W129" s="1"/>
      <c r="X129" s="40"/>
      <c r="Y129" s="4">
        <f t="shared" si="13"/>
        <v>1323844</v>
      </c>
    </row>
    <row r="130" spans="1:25" ht="30" customHeight="1">
      <c r="A130" s="38">
        <v>129</v>
      </c>
      <c r="B130" s="1" t="s">
        <v>318</v>
      </c>
      <c r="C130" s="1" t="s">
        <v>62</v>
      </c>
      <c r="D130" s="2" t="s">
        <v>27</v>
      </c>
      <c r="E130" s="1" t="s">
        <v>319</v>
      </c>
      <c r="F130" s="1" t="s">
        <v>320</v>
      </c>
      <c r="G130" s="1" t="s">
        <v>218</v>
      </c>
      <c r="H130" s="3">
        <v>369927</v>
      </c>
      <c r="I130" s="4">
        <v>6835</v>
      </c>
      <c r="J130" s="1">
        <v>0</v>
      </c>
      <c r="K130" s="3">
        <f t="shared" si="14"/>
        <v>0</v>
      </c>
      <c r="L130" s="4">
        <v>6877</v>
      </c>
      <c r="M130" s="1">
        <v>0</v>
      </c>
      <c r="N130" s="3">
        <f t="shared" si="12"/>
        <v>0</v>
      </c>
      <c r="O130" s="3"/>
      <c r="P130" s="5"/>
      <c r="Q130" s="3"/>
      <c r="R130" s="5"/>
      <c r="S130" s="6"/>
      <c r="T130" s="3"/>
      <c r="U130" s="1"/>
      <c r="V130" s="3"/>
      <c r="W130" s="11"/>
      <c r="X130" s="40"/>
      <c r="Y130" s="4">
        <f t="shared" si="13"/>
        <v>369927</v>
      </c>
    </row>
    <row r="131" spans="1:25" ht="27.6" customHeight="1">
      <c r="A131" s="38">
        <v>130</v>
      </c>
      <c r="B131" s="1" t="s">
        <v>321</v>
      </c>
      <c r="C131" s="1" t="s">
        <v>161</v>
      </c>
      <c r="D131" s="2" t="s">
        <v>27</v>
      </c>
      <c r="E131" s="1" t="s">
        <v>322</v>
      </c>
      <c r="F131" s="1" t="s">
        <v>323</v>
      </c>
      <c r="G131" s="1" t="s">
        <v>164</v>
      </c>
      <c r="H131" s="56">
        <v>835450</v>
      </c>
      <c r="I131" s="57">
        <v>15989</v>
      </c>
      <c r="J131" s="59">
        <v>15</v>
      </c>
      <c r="K131" s="56">
        <f t="shared" si="14"/>
        <v>239835</v>
      </c>
      <c r="L131" s="57">
        <v>16062</v>
      </c>
      <c r="M131" s="59">
        <v>4</v>
      </c>
      <c r="N131" s="3">
        <f t="shared" ref="N131:N162" si="15">+L131*M131</f>
        <v>64248</v>
      </c>
      <c r="O131" s="3">
        <v>124192.5</v>
      </c>
      <c r="P131" s="5">
        <v>0</v>
      </c>
      <c r="Q131" s="3"/>
      <c r="R131" s="5">
        <v>0.65</v>
      </c>
      <c r="S131" s="3">
        <f>+R131*H131</f>
        <v>543042.5</v>
      </c>
      <c r="T131" s="3"/>
      <c r="U131" s="1">
        <v>27.5</v>
      </c>
      <c r="V131" s="3">
        <f>+U131*2273</f>
        <v>62507.5</v>
      </c>
      <c r="W131" s="1"/>
      <c r="X131" s="40"/>
      <c r="Y131" s="4">
        <f t="shared" ref="Y131:Y162" si="16">+H131+K131+N131+O131+Q131+S131+T131+V131+W131</f>
        <v>1869275.5</v>
      </c>
    </row>
    <row r="132" spans="1:25" ht="30" customHeight="1">
      <c r="A132" s="38">
        <v>131</v>
      </c>
      <c r="B132" s="1" t="s">
        <v>324</v>
      </c>
      <c r="C132" s="1" t="s">
        <v>38</v>
      </c>
      <c r="D132" s="2" t="s">
        <v>33</v>
      </c>
      <c r="E132" s="1" t="s">
        <v>325</v>
      </c>
      <c r="F132" s="1" t="s">
        <v>35</v>
      </c>
      <c r="G132" s="1" t="s">
        <v>326</v>
      </c>
      <c r="H132" s="3">
        <v>759950</v>
      </c>
      <c r="I132" s="4">
        <v>14525</v>
      </c>
      <c r="J132" s="1">
        <v>24</v>
      </c>
      <c r="K132" s="3">
        <f t="shared" si="14"/>
        <v>348600</v>
      </c>
      <c r="L132" s="4">
        <v>14598</v>
      </c>
      <c r="M132" s="47">
        <v>5</v>
      </c>
      <c r="N132" s="3">
        <f t="shared" si="15"/>
        <v>72990</v>
      </c>
      <c r="O132" s="3">
        <v>188112.5</v>
      </c>
      <c r="P132" s="5">
        <v>0.25</v>
      </c>
      <c r="Q132" s="3">
        <f>+P132*H132</f>
        <v>189987.5</v>
      </c>
      <c r="R132" s="5"/>
      <c r="S132" s="3"/>
      <c r="T132" s="3"/>
      <c r="U132" s="1">
        <v>72</v>
      </c>
      <c r="V132" s="3">
        <f>+U132*2273</f>
        <v>163656</v>
      </c>
      <c r="W132" s="1"/>
      <c r="X132" s="40"/>
      <c r="Y132" s="4">
        <f t="shared" si="16"/>
        <v>1723296</v>
      </c>
    </row>
    <row r="133" spans="1:25" ht="30" customHeight="1">
      <c r="A133" s="38">
        <v>132</v>
      </c>
      <c r="B133" s="1" t="s">
        <v>327</v>
      </c>
      <c r="C133" s="1" t="s">
        <v>194</v>
      </c>
      <c r="D133" s="2" t="s">
        <v>27</v>
      </c>
      <c r="E133" s="1" t="s">
        <v>328</v>
      </c>
      <c r="F133" s="1" t="s">
        <v>66</v>
      </c>
      <c r="G133" s="1" t="s">
        <v>30</v>
      </c>
      <c r="H133" s="3">
        <v>343050</v>
      </c>
      <c r="I133" s="4">
        <v>6859</v>
      </c>
      <c r="J133" s="1">
        <v>9</v>
      </c>
      <c r="K133" s="3">
        <f t="shared" si="14"/>
        <v>61731</v>
      </c>
      <c r="L133" s="4">
        <v>8523</v>
      </c>
      <c r="M133" s="47">
        <v>5</v>
      </c>
      <c r="N133" s="3">
        <f t="shared" si="15"/>
        <v>42615</v>
      </c>
      <c r="O133" s="3">
        <v>0</v>
      </c>
      <c r="P133" s="5"/>
      <c r="Q133" s="3"/>
      <c r="R133" s="5"/>
      <c r="S133" s="3"/>
      <c r="T133" s="3"/>
      <c r="U133" s="1"/>
      <c r="V133" s="3"/>
      <c r="W133" s="1"/>
      <c r="X133" s="40"/>
      <c r="Y133" s="4">
        <f t="shared" si="16"/>
        <v>447396</v>
      </c>
    </row>
    <row r="134" spans="1:25" ht="27.6" customHeight="1">
      <c r="A134" s="38">
        <v>133</v>
      </c>
      <c r="B134" s="1" t="s">
        <v>329</v>
      </c>
      <c r="C134" s="1" t="s">
        <v>38</v>
      </c>
      <c r="D134" s="2" t="s">
        <v>33</v>
      </c>
      <c r="E134" s="1" t="s">
        <v>330</v>
      </c>
      <c r="F134" s="1" t="s">
        <v>35</v>
      </c>
      <c r="G134" s="1" t="s">
        <v>64</v>
      </c>
      <c r="H134" s="3">
        <v>759950</v>
      </c>
      <c r="I134" s="4">
        <v>14525</v>
      </c>
      <c r="J134" s="1">
        <v>20</v>
      </c>
      <c r="K134" s="3">
        <f t="shared" si="14"/>
        <v>290500</v>
      </c>
      <c r="L134" s="4">
        <v>14598</v>
      </c>
      <c r="M134" s="47">
        <v>5</v>
      </c>
      <c r="N134" s="3">
        <f t="shared" si="15"/>
        <v>72990</v>
      </c>
      <c r="O134" s="3">
        <v>188112.5</v>
      </c>
      <c r="P134" s="5">
        <v>0.25</v>
      </c>
      <c r="Q134" s="3">
        <f>+P134*H134</f>
        <v>189987.5</v>
      </c>
      <c r="R134" s="5"/>
      <c r="S134" s="3"/>
      <c r="T134" s="3"/>
      <c r="U134" s="1">
        <v>21</v>
      </c>
      <c r="V134" s="3">
        <f>+U134*2273</f>
        <v>47733</v>
      </c>
      <c r="W134" s="1"/>
      <c r="X134" s="40"/>
      <c r="Y134" s="4">
        <f t="shared" si="16"/>
        <v>1549273</v>
      </c>
    </row>
    <row r="135" spans="1:25" ht="30" customHeight="1">
      <c r="A135" s="38">
        <v>134</v>
      </c>
      <c r="B135" s="1" t="s">
        <v>331</v>
      </c>
      <c r="C135" s="1" t="s">
        <v>45</v>
      </c>
      <c r="D135" s="2" t="s">
        <v>33</v>
      </c>
      <c r="E135" s="1" t="s">
        <v>332</v>
      </c>
      <c r="F135" s="1" t="s">
        <v>47</v>
      </c>
      <c r="G135" s="1" t="s">
        <v>48</v>
      </c>
      <c r="H135" s="56">
        <v>526050</v>
      </c>
      <c r="I135" s="57">
        <v>9987</v>
      </c>
      <c r="J135" s="59">
        <v>29</v>
      </c>
      <c r="K135" s="56">
        <f t="shared" si="14"/>
        <v>289623</v>
      </c>
      <c r="L135" s="57">
        <v>10060</v>
      </c>
      <c r="M135" s="59">
        <v>4</v>
      </c>
      <c r="N135" s="3">
        <f t="shared" si="15"/>
        <v>40240</v>
      </c>
      <c r="O135" s="3">
        <v>77782.5</v>
      </c>
      <c r="P135" s="5">
        <v>0.2</v>
      </c>
      <c r="Q135" s="3">
        <f>+P135*H135</f>
        <v>105210</v>
      </c>
      <c r="R135" s="5"/>
      <c r="S135" s="3"/>
      <c r="T135" s="3">
        <v>500</v>
      </c>
      <c r="U135" s="1">
        <v>50.5</v>
      </c>
      <c r="V135" s="3">
        <f>+U135*2273</f>
        <v>114786.5</v>
      </c>
      <c r="W135" s="1"/>
      <c r="X135" s="40"/>
      <c r="Y135" s="4">
        <f t="shared" si="16"/>
        <v>1154192</v>
      </c>
    </row>
    <row r="136" spans="1:25" ht="28.5">
      <c r="A136" s="38">
        <v>135</v>
      </c>
      <c r="B136" s="1" t="s">
        <v>333</v>
      </c>
      <c r="C136" s="1" t="s">
        <v>45</v>
      </c>
      <c r="D136" s="2" t="s">
        <v>33</v>
      </c>
      <c r="E136" s="1" t="s">
        <v>334</v>
      </c>
      <c r="F136" s="1" t="s">
        <v>63</v>
      </c>
      <c r="G136" s="1" t="s">
        <v>48</v>
      </c>
      <c r="H136" s="3">
        <v>699500</v>
      </c>
      <c r="I136" s="4">
        <v>13352</v>
      </c>
      <c r="J136" s="1">
        <v>25</v>
      </c>
      <c r="K136" s="3">
        <f t="shared" si="14"/>
        <v>333800</v>
      </c>
      <c r="L136" s="4">
        <v>13425</v>
      </c>
      <c r="M136" s="47">
        <v>5</v>
      </c>
      <c r="N136" s="3">
        <f t="shared" si="15"/>
        <v>67125</v>
      </c>
      <c r="O136" s="3"/>
      <c r="P136" s="5">
        <v>0.55000000000000004</v>
      </c>
      <c r="Q136" s="3">
        <f>+P136*H136</f>
        <v>384725.00000000006</v>
      </c>
      <c r="R136" s="5"/>
      <c r="S136" s="3"/>
      <c r="T136" s="3"/>
      <c r="U136" s="1">
        <v>58</v>
      </c>
      <c r="V136" s="3">
        <f>+U136*2273</f>
        <v>131834</v>
      </c>
      <c r="W136" s="1"/>
      <c r="X136" s="40"/>
      <c r="Y136" s="4">
        <f t="shared" si="16"/>
        <v>1616984</v>
      </c>
    </row>
    <row r="137" spans="1:25" ht="28.5">
      <c r="A137" s="38">
        <v>136</v>
      </c>
      <c r="B137" s="1" t="s">
        <v>335</v>
      </c>
      <c r="C137" s="1" t="s">
        <v>45</v>
      </c>
      <c r="D137" s="2" t="s">
        <v>33</v>
      </c>
      <c r="E137" s="1" t="s">
        <v>336</v>
      </c>
      <c r="F137" s="1" t="s">
        <v>47</v>
      </c>
      <c r="G137" s="1" t="s">
        <v>125</v>
      </c>
      <c r="H137" s="3">
        <v>526050</v>
      </c>
      <c r="I137" s="4">
        <v>9987</v>
      </c>
      <c r="J137" s="1">
        <v>5</v>
      </c>
      <c r="K137" s="3">
        <f t="shared" si="14"/>
        <v>49935</v>
      </c>
      <c r="L137" s="4">
        <v>10060</v>
      </c>
      <c r="M137" s="47">
        <v>5</v>
      </c>
      <c r="N137" s="3">
        <f t="shared" si="15"/>
        <v>50300</v>
      </c>
      <c r="O137" s="3">
        <v>77782.5</v>
      </c>
      <c r="P137" s="5">
        <v>0.2</v>
      </c>
      <c r="Q137" s="3">
        <f>+P137*H137</f>
        <v>105210</v>
      </c>
      <c r="R137" s="5"/>
      <c r="S137" s="3"/>
      <c r="T137" s="3"/>
      <c r="U137" s="1">
        <v>17</v>
      </c>
      <c r="V137" s="3">
        <f>+U137*2273</f>
        <v>38641</v>
      </c>
      <c r="W137" s="1"/>
      <c r="X137" s="40"/>
      <c r="Y137" s="4">
        <f t="shared" si="16"/>
        <v>847918.5</v>
      </c>
    </row>
    <row r="138" spans="1:25" ht="27.6" customHeight="1">
      <c r="A138" s="38">
        <v>137</v>
      </c>
      <c r="B138" s="1" t="s">
        <v>337</v>
      </c>
      <c r="C138" s="1" t="s">
        <v>161</v>
      </c>
      <c r="D138" s="2" t="s">
        <v>27</v>
      </c>
      <c r="E138" s="1" t="s">
        <v>338</v>
      </c>
      <c r="F138" s="1" t="s">
        <v>339</v>
      </c>
      <c r="G138" s="1" t="s">
        <v>164</v>
      </c>
      <c r="H138" s="56">
        <v>699500</v>
      </c>
      <c r="I138" s="57">
        <v>13352</v>
      </c>
      <c r="J138" s="59">
        <v>22</v>
      </c>
      <c r="K138" s="56">
        <f t="shared" si="14"/>
        <v>293744</v>
      </c>
      <c r="L138" s="57">
        <v>13425</v>
      </c>
      <c r="M138" s="59">
        <v>4</v>
      </c>
      <c r="N138" s="3">
        <f t="shared" si="15"/>
        <v>53700</v>
      </c>
      <c r="O138" s="3"/>
      <c r="P138" s="5"/>
      <c r="Q138" s="3"/>
      <c r="R138" s="5">
        <v>0.65</v>
      </c>
      <c r="S138" s="3">
        <f>+R138*H138</f>
        <v>454675</v>
      </c>
      <c r="T138" s="3"/>
      <c r="U138" s="1">
        <v>58.5</v>
      </c>
      <c r="V138" s="3">
        <f>+U138*2273</f>
        <v>132970.5</v>
      </c>
      <c r="W138" s="1"/>
      <c r="X138" s="40"/>
      <c r="Y138" s="4">
        <f t="shared" si="16"/>
        <v>1634589.5</v>
      </c>
    </row>
    <row r="139" spans="1:25" ht="30">
      <c r="A139" s="38">
        <v>138</v>
      </c>
      <c r="B139" s="1" t="s">
        <v>340</v>
      </c>
      <c r="C139" s="1" t="s">
        <v>235</v>
      </c>
      <c r="D139" s="2" t="s">
        <v>27</v>
      </c>
      <c r="E139" s="1" t="s">
        <v>341</v>
      </c>
      <c r="F139" s="1" t="s">
        <v>66</v>
      </c>
      <c r="G139" s="1" t="s">
        <v>288</v>
      </c>
      <c r="H139" s="3">
        <v>343050</v>
      </c>
      <c r="I139" s="4">
        <v>6859</v>
      </c>
      <c r="J139" s="1">
        <v>24</v>
      </c>
      <c r="K139" s="3">
        <f t="shared" si="14"/>
        <v>164616</v>
      </c>
      <c r="L139" s="4">
        <v>8523</v>
      </c>
      <c r="M139" s="47">
        <v>5</v>
      </c>
      <c r="N139" s="3">
        <f t="shared" si="15"/>
        <v>42615</v>
      </c>
      <c r="O139" s="12"/>
      <c r="P139" s="5"/>
      <c r="Q139" s="3"/>
      <c r="R139" s="5"/>
      <c r="S139" s="3"/>
      <c r="T139" s="3"/>
      <c r="U139" s="1"/>
      <c r="V139" s="3"/>
      <c r="W139" s="1"/>
      <c r="X139" s="40"/>
      <c r="Y139" s="4">
        <f t="shared" si="16"/>
        <v>550281</v>
      </c>
    </row>
    <row r="140" spans="1:25" ht="42.75">
      <c r="A140" s="38">
        <v>139</v>
      </c>
      <c r="B140" s="1" t="s">
        <v>342</v>
      </c>
      <c r="C140" s="1" t="s">
        <v>50</v>
      </c>
      <c r="D140" s="2" t="s">
        <v>27</v>
      </c>
      <c r="E140" s="1" t="s">
        <v>343</v>
      </c>
      <c r="F140" s="1" t="s">
        <v>76</v>
      </c>
      <c r="G140" s="1" t="s">
        <v>64</v>
      </c>
      <c r="H140" s="3">
        <v>617650</v>
      </c>
      <c r="I140" s="4">
        <v>11764</v>
      </c>
      <c r="J140" s="1">
        <v>11</v>
      </c>
      <c r="K140" s="3">
        <f t="shared" si="14"/>
        <v>129404</v>
      </c>
      <c r="L140" s="4">
        <v>11837</v>
      </c>
      <c r="M140" s="47">
        <v>5</v>
      </c>
      <c r="N140" s="3">
        <f t="shared" si="15"/>
        <v>59185</v>
      </c>
      <c r="O140" s="3"/>
      <c r="P140" s="5">
        <v>0.55000000000000004</v>
      </c>
      <c r="Q140" s="3">
        <f>+P140*H140</f>
        <v>339707.5</v>
      </c>
      <c r="R140" s="5"/>
      <c r="S140" s="3"/>
      <c r="T140" s="3"/>
      <c r="U140" s="1">
        <v>16</v>
      </c>
      <c r="V140" s="3">
        <f>+U140*2273</f>
        <v>36368</v>
      </c>
      <c r="W140" s="1"/>
      <c r="X140" s="40"/>
      <c r="Y140" s="4">
        <f t="shared" si="16"/>
        <v>1182314.5</v>
      </c>
    </row>
    <row r="141" spans="1:25" ht="30">
      <c r="A141" s="38">
        <v>140</v>
      </c>
      <c r="B141" s="1">
        <v>105820429</v>
      </c>
      <c r="C141" s="1" t="s">
        <v>161</v>
      </c>
      <c r="D141" s="2" t="s">
        <v>27</v>
      </c>
      <c r="E141" s="1" t="s">
        <v>344</v>
      </c>
      <c r="F141" s="1" t="s">
        <v>238</v>
      </c>
      <c r="G141" s="1" t="s">
        <v>183</v>
      </c>
      <c r="H141" s="56">
        <v>330000</v>
      </c>
      <c r="I141" s="57">
        <v>6859</v>
      </c>
      <c r="J141" s="59">
        <v>21</v>
      </c>
      <c r="K141" s="56">
        <f t="shared" si="14"/>
        <v>144039</v>
      </c>
      <c r="L141" s="57">
        <v>8192</v>
      </c>
      <c r="M141" s="59">
        <v>2</v>
      </c>
      <c r="N141" s="3">
        <f t="shared" si="15"/>
        <v>16384</v>
      </c>
      <c r="O141" s="3"/>
      <c r="P141" s="5"/>
      <c r="Q141" s="3"/>
      <c r="R141" s="5"/>
      <c r="S141" s="3"/>
      <c r="T141" s="3"/>
      <c r="U141" s="1"/>
      <c r="V141" s="3"/>
      <c r="W141" s="1"/>
      <c r="X141" s="40"/>
      <c r="Y141" s="4">
        <f t="shared" si="16"/>
        <v>490423</v>
      </c>
    </row>
    <row r="142" spans="1:25" ht="30" customHeight="1">
      <c r="A142" s="38">
        <v>141</v>
      </c>
      <c r="B142" s="1" t="s">
        <v>345</v>
      </c>
      <c r="C142" s="1" t="s">
        <v>26</v>
      </c>
      <c r="D142" s="2" t="s">
        <v>27</v>
      </c>
      <c r="E142" s="1" t="s">
        <v>346</v>
      </c>
      <c r="F142" s="1" t="s">
        <v>135</v>
      </c>
      <c r="G142" s="1" t="s">
        <v>288</v>
      </c>
      <c r="H142" s="3">
        <v>307450</v>
      </c>
      <c r="I142" s="4">
        <v>6859</v>
      </c>
      <c r="J142" s="1">
        <v>21</v>
      </c>
      <c r="K142" s="3">
        <f t="shared" si="14"/>
        <v>144039</v>
      </c>
      <c r="L142" s="4">
        <v>7619</v>
      </c>
      <c r="M142" s="47">
        <v>5</v>
      </c>
      <c r="N142" s="3">
        <f t="shared" si="15"/>
        <v>38095</v>
      </c>
      <c r="O142" s="3">
        <v>44992.5</v>
      </c>
      <c r="P142" s="5"/>
      <c r="Q142" s="3"/>
      <c r="R142" s="5"/>
      <c r="S142" s="3"/>
      <c r="T142" s="3"/>
      <c r="U142" s="1"/>
      <c r="V142" s="3"/>
      <c r="W142" s="1"/>
      <c r="X142" s="40"/>
      <c r="Y142" s="4">
        <f t="shared" si="16"/>
        <v>534576.5</v>
      </c>
    </row>
    <row r="143" spans="1:25" ht="30">
      <c r="A143" s="38">
        <v>142</v>
      </c>
      <c r="B143" s="1" t="s">
        <v>347</v>
      </c>
      <c r="C143" s="1" t="s">
        <v>173</v>
      </c>
      <c r="D143" s="2" t="s">
        <v>27</v>
      </c>
      <c r="E143" s="1" t="s">
        <v>348</v>
      </c>
      <c r="F143" s="1" t="s">
        <v>47</v>
      </c>
      <c r="G143" s="1" t="s">
        <v>116</v>
      </c>
      <c r="H143" s="3">
        <v>526050</v>
      </c>
      <c r="I143" s="4">
        <v>9987</v>
      </c>
      <c r="J143" s="1">
        <v>21</v>
      </c>
      <c r="K143" s="3">
        <f t="shared" si="14"/>
        <v>209727</v>
      </c>
      <c r="L143" s="4">
        <v>10060</v>
      </c>
      <c r="M143" s="47">
        <v>3</v>
      </c>
      <c r="N143" s="3">
        <f t="shared" si="15"/>
        <v>30180</v>
      </c>
      <c r="O143" s="3"/>
      <c r="P143" s="5"/>
      <c r="Q143" s="3"/>
      <c r="R143" s="5">
        <v>0.3</v>
      </c>
      <c r="S143" s="3">
        <f>+R143*H143</f>
        <v>157815</v>
      </c>
      <c r="T143" s="3"/>
      <c r="U143" s="1">
        <v>10</v>
      </c>
      <c r="V143" s="3">
        <f>+U143*2273</f>
        <v>22730</v>
      </c>
      <c r="W143" s="1"/>
      <c r="X143" s="40"/>
      <c r="Y143" s="4">
        <f t="shared" si="16"/>
        <v>946502</v>
      </c>
    </row>
    <row r="144" spans="1:25" ht="30">
      <c r="A144" s="38">
        <v>143</v>
      </c>
      <c r="B144" s="1">
        <v>115070107</v>
      </c>
      <c r="C144" s="1" t="s">
        <v>26</v>
      </c>
      <c r="D144" s="2" t="s">
        <v>27</v>
      </c>
      <c r="E144" s="1" t="s">
        <v>349</v>
      </c>
      <c r="F144" s="1" t="s">
        <v>135</v>
      </c>
      <c r="G144" s="1" t="s">
        <v>30</v>
      </c>
      <c r="H144" s="3">
        <v>307450</v>
      </c>
      <c r="I144" s="4">
        <v>6859</v>
      </c>
      <c r="J144" s="1">
        <v>0</v>
      </c>
      <c r="K144" s="3">
        <f t="shared" si="14"/>
        <v>0</v>
      </c>
      <c r="L144" s="4">
        <v>7619</v>
      </c>
      <c r="M144" s="47">
        <v>5</v>
      </c>
      <c r="N144" s="3">
        <f t="shared" si="15"/>
        <v>38095</v>
      </c>
      <c r="O144" s="62">
        <v>44992.5</v>
      </c>
      <c r="P144" s="5"/>
      <c r="Q144" s="3"/>
      <c r="R144" s="5"/>
      <c r="S144" s="3"/>
      <c r="T144" s="3"/>
      <c r="U144" s="1"/>
      <c r="V144" s="3"/>
      <c r="W144" s="1"/>
      <c r="X144" s="40"/>
      <c r="Y144" s="4">
        <f t="shared" si="16"/>
        <v>390537.5</v>
      </c>
    </row>
    <row r="145" spans="1:25" ht="30" customHeight="1">
      <c r="A145" s="38">
        <v>58</v>
      </c>
      <c r="B145" s="33" t="s">
        <v>350</v>
      </c>
      <c r="C145" s="33" t="s">
        <v>38</v>
      </c>
      <c r="D145" s="54" t="s">
        <v>33</v>
      </c>
      <c r="E145" s="33" t="s">
        <v>351</v>
      </c>
      <c r="F145" s="33" t="s">
        <v>63</v>
      </c>
      <c r="G145" s="33" t="s">
        <v>64</v>
      </c>
      <c r="H145" s="56">
        <v>699500</v>
      </c>
      <c r="I145" s="57">
        <v>13352</v>
      </c>
      <c r="J145" s="59">
        <v>26</v>
      </c>
      <c r="K145" s="56">
        <f t="shared" si="14"/>
        <v>347152</v>
      </c>
      <c r="L145" s="57">
        <v>13425</v>
      </c>
      <c r="M145" s="59">
        <v>4</v>
      </c>
      <c r="N145" s="3">
        <f t="shared" si="15"/>
        <v>53700</v>
      </c>
      <c r="O145" s="3">
        <v>173000</v>
      </c>
      <c r="P145" s="5">
        <v>0.25</v>
      </c>
      <c r="Q145" s="3">
        <f>+P145*H145</f>
        <v>174875</v>
      </c>
      <c r="R145" s="5"/>
      <c r="S145" s="3"/>
      <c r="T145" s="3"/>
      <c r="U145" s="1">
        <v>19.5</v>
      </c>
      <c r="V145" s="3">
        <f>+U145*2273</f>
        <v>44323.5</v>
      </c>
      <c r="W145" s="1"/>
      <c r="X145" s="40"/>
      <c r="Y145" s="4">
        <f t="shared" si="16"/>
        <v>1492550.5</v>
      </c>
    </row>
    <row r="146" spans="1:25" ht="42.75">
      <c r="A146" s="38">
        <v>93</v>
      </c>
      <c r="B146" s="33" t="s">
        <v>350</v>
      </c>
      <c r="C146" s="33" t="s">
        <v>194</v>
      </c>
      <c r="D146" s="54" t="s">
        <v>27</v>
      </c>
      <c r="E146" s="33">
        <v>504510</v>
      </c>
      <c r="F146" s="33" t="s">
        <v>132</v>
      </c>
      <c r="G146" s="33" t="s">
        <v>64</v>
      </c>
      <c r="H146" s="3">
        <v>1598450</v>
      </c>
      <c r="I146" s="4">
        <v>14525</v>
      </c>
      <c r="J146" s="1">
        <v>0</v>
      </c>
      <c r="K146" s="3">
        <f t="shared" si="14"/>
        <v>0</v>
      </c>
      <c r="L146" s="4">
        <v>14598</v>
      </c>
      <c r="M146" s="47">
        <v>0</v>
      </c>
      <c r="N146" s="3">
        <f t="shared" si="15"/>
        <v>0</v>
      </c>
      <c r="O146" s="3">
        <v>0</v>
      </c>
      <c r="P146" s="5">
        <v>0</v>
      </c>
      <c r="Q146" s="3">
        <f>+P146*H146</f>
        <v>0</v>
      </c>
      <c r="R146" s="5"/>
      <c r="S146" s="3"/>
      <c r="T146" s="3"/>
      <c r="U146" s="1"/>
      <c r="V146" s="3">
        <f>+U146*2273</f>
        <v>0</v>
      </c>
      <c r="W146" s="1"/>
      <c r="X146" s="40"/>
      <c r="Y146" s="4">
        <f t="shared" si="16"/>
        <v>1598450</v>
      </c>
    </row>
    <row r="147" spans="1:25" ht="27.6" customHeight="1">
      <c r="A147" s="38">
        <v>144</v>
      </c>
      <c r="B147" s="66" t="s">
        <v>350</v>
      </c>
      <c r="C147" s="33" t="s">
        <v>161</v>
      </c>
      <c r="D147" s="54" t="s">
        <v>27</v>
      </c>
      <c r="E147" s="33" t="s">
        <v>352</v>
      </c>
      <c r="F147" s="33" t="s">
        <v>156</v>
      </c>
      <c r="G147" s="33" t="s">
        <v>157</v>
      </c>
      <c r="H147" s="3">
        <v>330000</v>
      </c>
      <c r="I147" s="4">
        <v>6859</v>
      </c>
      <c r="J147" s="1">
        <v>10</v>
      </c>
      <c r="K147" s="3">
        <f t="shared" si="14"/>
        <v>68590</v>
      </c>
      <c r="L147" s="4">
        <v>8192</v>
      </c>
      <c r="M147" s="52">
        <v>4</v>
      </c>
      <c r="N147" s="3">
        <f t="shared" si="15"/>
        <v>32768</v>
      </c>
      <c r="O147" s="3">
        <v>0</v>
      </c>
      <c r="P147" s="5"/>
      <c r="Q147" s="3"/>
      <c r="R147" s="5"/>
      <c r="S147" s="3"/>
      <c r="T147" s="3"/>
      <c r="U147" s="1"/>
      <c r="V147" s="3"/>
      <c r="W147" s="1"/>
      <c r="X147" s="40"/>
      <c r="Y147" s="4">
        <f t="shared" si="16"/>
        <v>431358</v>
      </c>
    </row>
    <row r="148" spans="1:25" ht="30" customHeight="1">
      <c r="A148" s="38">
        <v>145</v>
      </c>
      <c r="B148" s="33" t="s">
        <v>350</v>
      </c>
      <c r="C148" s="33" t="s">
        <v>185</v>
      </c>
      <c r="D148" s="54" t="s">
        <v>33</v>
      </c>
      <c r="E148" s="33" t="s">
        <v>353</v>
      </c>
      <c r="F148" s="33" t="s">
        <v>66</v>
      </c>
      <c r="G148" s="33" t="s">
        <v>30</v>
      </c>
      <c r="H148" s="3">
        <v>343050</v>
      </c>
      <c r="I148" s="4">
        <v>6859</v>
      </c>
      <c r="J148" s="1"/>
      <c r="K148" s="3">
        <f t="shared" si="14"/>
        <v>0</v>
      </c>
      <c r="L148" s="4">
        <v>8523</v>
      </c>
      <c r="M148" s="1"/>
      <c r="N148" s="3">
        <f t="shared" si="15"/>
        <v>0</v>
      </c>
      <c r="O148" s="3">
        <v>50332.5</v>
      </c>
      <c r="P148" s="5"/>
      <c r="Q148" s="3"/>
      <c r="R148" s="5"/>
      <c r="S148" s="3"/>
      <c r="T148" s="3"/>
      <c r="U148" s="1"/>
      <c r="V148" s="3"/>
      <c r="W148" s="7"/>
      <c r="X148" s="40"/>
      <c r="Y148" s="4">
        <f t="shared" si="16"/>
        <v>393382.5</v>
      </c>
    </row>
    <row r="149" spans="1:25" ht="27.6" customHeight="1">
      <c r="A149" s="38">
        <v>146</v>
      </c>
      <c r="B149" s="33" t="s">
        <v>350</v>
      </c>
      <c r="C149" s="33" t="s">
        <v>38</v>
      </c>
      <c r="D149" s="54" t="s">
        <v>33</v>
      </c>
      <c r="E149" s="33" t="s">
        <v>354</v>
      </c>
      <c r="F149" s="33" t="s">
        <v>35</v>
      </c>
      <c r="G149" s="33" t="s">
        <v>64</v>
      </c>
      <c r="H149" s="3">
        <v>759950</v>
      </c>
      <c r="I149" s="4">
        <v>14525</v>
      </c>
      <c r="J149" s="1"/>
      <c r="K149" s="3">
        <f t="shared" si="14"/>
        <v>0</v>
      </c>
      <c r="L149" s="4">
        <v>14598</v>
      </c>
      <c r="M149" s="47"/>
      <c r="N149" s="3">
        <f t="shared" si="15"/>
        <v>0</v>
      </c>
      <c r="O149" s="3">
        <v>188112.5</v>
      </c>
      <c r="P149" s="5"/>
      <c r="Q149" s="3">
        <f>+H149*P149</f>
        <v>0</v>
      </c>
      <c r="R149" s="5"/>
      <c r="S149" s="3"/>
      <c r="T149" s="3"/>
      <c r="U149" s="1"/>
      <c r="V149" s="3">
        <f>+U149*2273</f>
        <v>0</v>
      </c>
      <c r="W149" s="1"/>
      <c r="X149" s="40"/>
      <c r="Y149" s="4">
        <f t="shared" si="16"/>
        <v>948062.5</v>
      </c>
    </row>
    <row r="150" spans="1:25" ht="27.6" customHeight="1">
      <c r="A150" s="38">
        <v>147</v>
      </c>
      <c r="B150" s="33" t="s">
        <v>350</v>
      </c>
      <c r="C150" s="33" t="s">
        <v>32</v>
      </c>
      <c r="D150" s="54" t="s">
        <v>33</v>
      </c>
      <c r="E150" s="33" t="s">
        <v>355</v>
      </c>
      <c r="F150" s="33" t="s">
        <v>140</v>
      </c>
      <c r="G150" s="33" t="s">
        <v>356</v>
      </c>
      <c r="H150" s="3">
        <v>407815</v>
      </c>
      <c r="I150" s="4">
        <v>0</v>
      </c>
      <c r="J150" s="1">
        <v>0</v>
      </c>
      <c r="K150" s="3">
        <f t="shared" si="14"/>
        <v>0</v>
      </c>
      <c r="L150" s="4">
        <v>0</v>
      </c>
      <c r="M150" s="1">
        <v>0</v>
      </c>
      <c r="N150" s="3">
        <f t="shared" si="15"/>
        <v>0</v>
      </c>
      <c r="O150" s="3"/>
      <c r="P150" s="5"/>
      <c r="Q150" s="3"/>
      <c r="R150" s="5"/>
      <c r="S150" s="3"/>
      <c r="T150" s="3"/>
      <c r="U150" s="1"/>
      <c r="V150" s="3"/>
      <c r="W150" s="1"/>
      <c r="X150" s="40"/>
      <c r="Y150" s="4">
        <f t="shared" si="16"/>
        <v>407815</v>
      </c>
    </row>
    <row r="151" spans="1:25" ht="30" customHeight="1">
      <c r="A151" s="38">
        <v>148</v>
      </c>
      <c r="B151" s="33" t="s">
        <v>350</v>
      </c>
      <c r="C151" s="33" t="s">
        <v>62</v>
      </c>
      <c r="D151" s="54" t="s">
        <v>27</v>
      </c>
      <c r="E151" s="33" t="s">
        <v>357</v>
      </c>
      <c r="F151" s="33" t="s">
        <v>358</v>
      </c>
      <c r="G151" s="33" t="s">
        <v>109</v>
      </c>
      <c r="H151" s="3">
        <v>435000</v>
      </c>
      <c r="I151" s="4">
        <v>8221</v>
      </c>
      <c r="J151" s="1"/>
      <c r="K151" s="3">
        <f t="shared" si="14"/>
        <v>0</v>
      </c>
      <c r="L151" s="4">
        <v>10859</v>
      </c>
      <c r="M151" s="1">
        <v>0</v>
      </c>
      <c r="N151" s="3">
        <f t="shared" si="15"/>
        <v>0</v>
      </c>
      <c r="O151" s="3"/>
      <c r="P151" s="5"/>
      <c r="Q151" s="6"/>
      <c r="R151" s="5"/>
      <c r="S151" s="3"/>
      <c r="T151" s="3"/>
      <c r="U151" s="1"/>
      <c r="V151" s="3"/>
      <c r="W151" s="1"/>
      <c r="X151" s="40"/>
      <c r="Y151" s="4">
        <f t="shared" si="16"/>
        <v>435000</v>
      </c>
    </row>
    <row r="152" spans="1:25" ht="27.6" customHeight="1">
      <c r="A152" s="38">
        <v>149</v>
      </c>
      <c r="B152" s="33" t="s">
        <v>350</v>
      </c>
      <c r="C152" s="33" t="s">
        <v>26</v>
      </c>
      <c r="D152" s="54" t="s">
        <v>27</v>
      </c>
      <c r="E152" s="33" t="s">
        <v>359</v>
      </c>
      <c r="F152" s="33" t="s">
        <v>35</v>
      </c>
      <c r="G152" s="33" t="s">
        <v>64</v>
      </c>
      <c r="H152" s="3">
        <v>759950</v>
      </c>
      <c r="I152" s="4">
        <v>14525</v>
      </c>
      <c r="J152" s="1">
        <v>6</v>
      </c>
      <c r="K152" s="3">
        <f t="shared" si="14"/>
        <v>87150</v>
      </c>
      <c r="L152" s="4">
        <v>14598</v>
      </c>
      <c r="M152" s="1">
        <v>4</v>
      </c>
      <c r="N152" s="3">
        <f t="shared" si="15"/>
        <v>58392</v>
      </c>
      <c r="O152" s="3">
        <v>188112.5</v>
      </c>
      <c r="P152" s="5">
        <v>0.55000000000000004</v>
      </c>
      <c r="Q152" s="3">
        <f>+P152*H152</f>
        <v>417972.50000000006</v>
      </c>
      <c r="R152" s="5"/>
      <c r="S152" s="3"/>
      <c r="T152" s="3"/>
      <c r="U152" s="1">
        <v>20</v>
      </c>
      <c r="V152" s="3">
        <f>+U152*2273</f>
        <v>45460</v>
      </c>
      <c r="W152" s="1"/>
      <c r="X152" s="40"/>
      <c r="Y152" s="4">
        <f t="shared" si="16"/>
        <v>1557037</v>
      </c>
    </row>
    <row r="153" spans="1:25" ht="30" customHeight="1">
      <c r="A153" s="38">
        <v>151</v>
      </c>
      <c r="B153" s="33" t="s">
        <v>350</v>
      </c>
      <c r="C153" s="33" t="s">
        <v>38</v>
      </c>
      <c r="D153" s="54" t="s">
        <v>33</v>
      </c>
      <c r="E153" s="33" t="s">
        <v>360</v>
      </c>
      <c r="F153" s="33" t="s">
        <v>55</v>
      </c>
      <c r="G153" s="33" t="s">
        <v>257</v>
      </c>
      <c r="H153" s="3">
        <v>373750</v>
      </c>
      <c r="I153" s="4">
        <v>7033</v>
      </c>
      <c r="J153" s="1"/>
      <c r="K153" s="3">
        <f t="shared" si="14"/>
        <v>0</v>
      </c>
      <c r="L153" s="4">
        <v>9303</v>
      </c>
      <c r="M153" s="1"/>
      <c r="N153" s="3">
        <f t="shared" si="15"/>
        <v>0</v>
      </c>
      <c r="O153" s="3">
        <v>54937.5</v>
      </c>
      <c r="P153" s="5"/>
      <c r="Q153" s="3"/>
      <c r="R153" s="5"/>
      <c r="S153" s="3"/>
      <c r="T153" s="3"/>
      <c r="U153" s="1"/>
      <c r="V153" s="3"/>
      <c r="W153" s="1"/>
      <c r="X153" s="40"/>
      <c r="Y153" s="4">
        <f t="shared" si="16"/>
        <v>428687.5</v>
      </c>
    </row>
    <row r="154" spans="1:25" ht="30" customHeight="1">
      <c r="A154" s="38">
        <v>152</v>
      </c>
      <c r="B154" s="33" t="s">
        <v>350</v>
      </c>
      <c r="C154" s="33" t="s">
        <v>38</v>
      </c>
      <c r="D154" s="54" t="s">
        <v>33</v>
      </c>
      <c r="E154" s="33" t="s">
        <v>361</v>
      </c>
      <c r="F154" s="33" t="s">
        <v>63</v>
      </c>
      <c r="G154" s="33" t="s">
        <v>64</v>
      </c>
      <c r="H154" s="3">
        <v>699500</v>
      </c>
      <c r="I154" s="4">
        <v>13352</v>
      </c>
      <c r="J154" s="1"/>
      <c r="K154" s="3">
        <f t="shared" si="14"/>
        <v>0</v>
      </c>
      <c r="L154" s="4">
        <v>13425</v>
      </c>
      <c r="M154" s="1"/>
      <c r="N154" s="3">
        <f t="shared" si="15"/>
        <v>0</v>
      </c>
      <c r="O154" s="3"/>
      <c r="P154" s="5"/>
      <c r="Q154" s="3">
        <f>+P154*H154</f>
        <v>0</v>
      </c>
      <c r="R154" s="5"/>
      <c r="S154" s="3"/>
      <c r="T154" s="3"/>
      <c r="U154" s="1"/>
      <c r="V154" s="3">
        <f>+U154*2273</f>
        <v>0</v>
      </c>
      <c r="W154" s="1"/>
      <c r="X154" s="43"/>
      <c r="Y154" s="4">
        <f t="shared" si="16"/>
        <v>699500</v>
      </c>
    </row>
    <row r="155" spans="1:25" ht="30" customHeight="1">
      <c r="A155" s="38">
        <v>153</v>
      </c>
      <c r="B155" s="33" t="s">
        <v>350</v>
      </c>
      <c r="C155" s="33" t="s">
        <v>45</v>
      </c>
      <c r="D155" s="54" t="s">
        <v>33</v>
      </c>
      <c r="E155" s="33" t="s">
        <v>362</v>
      </c>
      <c r="F155" s="33" t="s">
        <v>66</v>
      </c>
      <c r="G155" s="33" t="s">
        <v>30</v>
      </c>
      <c r="H155" s="3">
        <v>343050</v>
      </c>
      <c r="I155" s="4">
        <v>6859</v>
      </c>
      <c r="J155" s="10">
        <v>0</v>
      </c>
      <c r="K155" s="3">
        <f t="shared" si="14"/>
        <v>0</v>
      </c>
      <c r="L155" s="4">
        <v>8523</v>
      </c>
      <c r="M155" s="1">
        <v>0</v>
      </c>
      <c r="N155" s="3">
        <f t="shared" si="15"/>
        <v>0</v>
      </c>
      <c r="O155" s="3"/>
      <c r="P155" s="5"/>
      <c r="Q155" s="3"/>
      <c r="R155" s="5"/>
      <c r="S155" s="3"/>
      <c r="T155" s="3"/>
      <c r="U155" s="1"/>
      <c r="V155" s="3"/>
      <c r="W155" s="1"/>
      <c r="X155" s="40"/>
      <c r="Y155" s="4">
        <f t="shared" si="16"/>
        <v>343050</v>
      </c>
    </row>
    <row r="156" spans="1:25" ht="30">
      <c r="A156" s="38">
        <v>154</v>
      </c>
      <c r="B156" s="33" t="s">
        <v>350</v>
      </c>
      <c r="C156" s="33" t="s">
        <v>81</v>
      </c>
      <c r="D156" s="54" t="s">
        <v>27</v>
      </c>
      <c r="E156" s="33">
        <v>504529</v>
      </c>
      <c r="F156" s="33" t="s">
        <v>182</v>
      </c>
      <c r="G156" s="33" t="s">
        <v>183</v>
      </c>
      <c r="H156" s="3">
        <v>304300</v>
      </c>
      <c r="I156" s="4">
        <v>6859</v>
      </c>
      <c r="J156" s="1">
        <v>0</v>
      </c>
      <c r="K156" s="3">
        <f t="shared" si="14"/>
        <v>0</v>
      </c>
      <c r="L156" s="4">
        <v>7539</v>
      </c>
      <c r="M156" s="1">
        <v>0</v>
      </c>
      <c r="N156" s="3">
        <f t="shared" si="15"/>
        <v>0</v>
      </c>
      <c r="O156" s="3"/>
      <c r="P156" s="5"/>
      <c r="Q156" s="3"/>
      <c r="R156" s="5"/>
      <c r="S156" s="3"/>
      <c r="T156" s="3"/>
      <c r="U156" s="1"/>
      <c r="V156" s="3"/>
      <c r="W156" s="1"/>
      <c r="X156" s="40"/>
      <c r="Y156" s="4">
        <f t="shared" si="16"/>
        <v>304300</v>
      </c>
    </row>
    <row r="157" spans="1:25" ht="28.5">
      <c r="A157" s="38">
        <v>155</v>
      </c>
      <c r="B157" s="33" t="s">
        <v>350</v>
      </c>
      <c r="C157" s="33" t="s">
        <v>38</v>
      </c>
      <c r="D157" s="54" t="s">
        <v>33</v>
      </c>
      <c r="E157" s="33" t="s">
        <v>363</v>
      </c>
      <c r="F157" s="33" t="s">
        <v>47</v>
      </c>
      <c r="G157" s="33" t="s">
        <v>304</v>
      </c>
      <c r="H157" s="3">
        <v>526050</v>
      </c>
      <c r="I157" s="4">
        <v>9987</v>
      </c>
      <c r="J157" s="1">
        <v>0</v>
      </c>
      <c r="K157" s="3">
        <f t="shared" si="14"/>
        <v>0</v>
      </c>
      <c r="L157" s="4">
        <v>10060</v>
      </c>
      <c r="M157" s="1">
        <v>0</v>
      </c>
      <c r="N157" s="3">
        <f t="shared" si="15"/>
        <v>0</v>
      </c>
      <c r="O157" s="3"/>
      <c r="P157" s="5"/>
      <c r="Q157" s="3">
        <f t="shared" ref="Q157:Q167" si="17">+P157*H157</f>
        <v>0</v>
      </c>
      <c r="R157" s="5"/>
      <c r="S157" s="3"/>
      <c r="T157" s="3"/>
      <c r="U157" s="1">
        <v>0</v>
      </c>
      <c r="V157" s="3">
        <f t="shared" ref="V157:V167" si="18">+U157*2273</f>
        <v>0</v>
      </c>
      <c r="W157" s="1"/>
      <c r="X157" s="40"/>
      <c r="Y157" s="4">
        <f t="shared" si="16"/>
        <v>526050</v>
      </c>
    </row>
    <row r="158" spans="1:25" ht="28.5">
      <c r="A158" s="38">
        <v>156</v>
      </c>
      <c r="B158" s="1" t="s">
        <v>364</v>
      </c>
      <c r="C158" s="1" t="s">
        <v>45</v>
      </c>
      <c r="D158" s="2" t="s">
        <v>33</v>
      </c>
      <c r="E158" s="1" t="s">
        <v>365</v>
      </c>
      <c r="F158" s="1" t="s">
        <v>35</v>
      </c>
      <c r="G158" s="1" t="s">
        <v>366</v>
      </c>
      <c r="H158" s="56">
        <v>759950</v>
      </c>
      <c r="I158" s="57">
        <v>14525</v>
      </c>
      <c r="J158" s="59">
        <v>28</v>
      </c>
      <c r="K158" s="56">
        <f t="shared" si="14"/>
        <v>406700</v>
      </c>
      <c r="L158" s="57">
        <v>14598</v>
      </c>
      <c r="M158" s="59">
        <v>5</v>
      </c>
      <c r="N158" s="3">
        <f t="shared" si="15"/>
        <v>72990</v>
      </c>
      <c r="O158" s="3"/>
      <c r="P158" s="5">
        <v>0.55000000000000004</v>
      </c>
      <c r="Q158" s="3">
        <f t="shared" si="17"/>
        <v>417972.50000000006</v>
      </c>
      <c r="R158" s="5"/>
      <c r="S158" s="3"/>
      <c r="T158" s="3"/>
      <c r="U158" s="1">
        <v>81.5</v>
      </c>
      <c r="V158" s="3">
        <f t="shared" si="18"/>
        <v>185249.5</v>
      </c>
      <c r="W158" s="1"/>
      <c r="X158" s="44"/>
      <c r="Y158" s="4">
        <f t="shared" si="16"/>
        <v>1842862</v>
      </c>
    </row>
    <row r="159" spans="1:25" ht="42.75">
      <c r="A159" s="38">
        <v>157</v>
      </c>
      <c r="B159" s="1">
        <v>113350051</v>
      </c>
      <c r="C159" s="1" t="s">
        <v>81</v>
      </c>
      <c r="D159" s="2" t="s">
        <v>27</v>
      </c>
      <c r="E159" s="1" t="s">
        <v>367</v>
      </c>
      <c r="F159" s="1" t="s">
        <v>122</v>
      </c>
      <c r="G159" s="1" t="s">
        <v>64</v>
      </c>
      <c r="H159" s="3">
        <v>1205688</v>
      </c>
      <c r="I159" s="4">
        <v>11764</v>
      </c>
      <c r="J159" s="16">
        <v>0</v>
      </c>
      <c r="K159" s="3">
        <f t="shared" si="14"/>
        <v>0</v>
      </c>
      <c r="L159" s="4">
        <v>11837</v>
      </c>
      <c r="M159" s="1">
        <v>0</v>
      </c>
      <c r="N159" s="30">
        <f t="shared" si="15"/>
        <v>0</v>
      </c>
      <c r="O159" s="15"/>
      <c r="P159" s="17">
        <v>0</v>
      </c>
      <c r="Q159" s="3">
        <f t="shared" si="17"/>
        <v>0</v>
      </c>
      <c r="R159" s="17"/>
      <c r="S159" s="15"/>
      <c r="T159" s="18"/>
      <c r="U159" s="16">
        <v>0</v>
      </c>
      <c r="V159" s="3">
        <f t="shared" si="18"/>
        <v>0</v>
      </c>
      <c r="W159" s="16"/>
      <c r="X159" s="42"/>
      <c r="Y159" s="4">
        <f t="shared" si="16"/>
        <v>1205688</v>
      </c>
    </row>
    <row r="160" spans="1:25" ht="27.6" customHeight="1">
      <c r="A160" s="38">
        <v>158</v>
      </c>
      <c r="B160" s="1" t="s">
        <v>368</v>
      </c>
      <c r="C160" s="1" t="s">
        <v>62</v>
      </c>
      <c r="D160" s="2" t="s">
        <v>27</v>
      </c>
      <c r="E160" s="1" t="s">
        <v>369</v>
      </c>
      <c r="F160" s="1" t="s">
        <v>63</v>
      </c>
      <c r="G160" s="1" t="s">
        <v>64</v>
      </c>
      <c r="H160" s="3">
        <v>699500</v>
      </c>
      <c r="I160" s="4">
        <v>13352</v>
      </c>
      <c r="J160" s="1">
        <v>4</v>
      </c>
      <c r="K160" s="3">
        <f t="shared" si="14"/>
        <v>53408</v>
      </c>
      <c r="L160" s="4">
        <v>13425</v>
      </c>
      <c r="M160" s="47">
        <v>5</v>
      </c>
      <c r="N160" s="3">
        <f t="shared" si="15"/>
        <v>67125</v>
      </c>
      <c r="O160" s="3"/>
      <c r="P160" s="5">
        <v>0.55000000000000004</v>
      </c>
      <c r="Q160" s="3">
        <f t="shared" si="17"/>
        <v>384725.00000000006</v>
      </c>
      <c r="R160" s="5"/>
      <c r="S160" s="3"/>
      <c r="T160" s="3"/>
      <c r="U160" s="1">
        <v>16</v>
      </c>
      <c r="V160" s="3">
        <f t="shared" si="18"/>
        <v>36368</v>
      </c>
      <c r="W160" s="1"/>
      <c r="X160" s="53"/>
      <c r="Y160" s="4">
        <f t="shared" si="16"/>
        <v>1241126</v>
      </c>
    </row>
    <row r="161" spans="1:25" ht="28.5">
      <c r="A161" s="38">
        <v>159</v>
      </c>
      <c r="B161" s="1">
        <v>401910347</v>
      </c>
      <c r="C161" s="1" t="s">
        <v>38</v>
      </c>
      <c r="D161" s="2" t="s">
        <v>33</v>
      </c>
      <c r="E161" s="1" t="s">
        <v>370</v>
      </c>
      <c r="F161" s="1" t="s">
        <v>35</v>
      </c>
      <c r="G161" s="1" t="s">
        <v>48</v>
      </c>
      <c r="H161" s="3">
        <v>759950</v>
      </c>
      <c r="I161" s="4">
        <v>14525</v>
      </c>
      <c r="J161" s="1">
        <v>5</v>
      </c>
      <c r="K161" s="3">
        <f t="shared" si="14"/>
        <v>72625</v>
      </c>
      <c r="L161" s="4">
        <v>14598</v>
      </c>
      <c r="M161" s="47">
        <v>3</v>
      </c>
      <c r="N161" s="3">
        <f t="shared" si="15"/>
        <v>43794</v>
      </c>
      <c r="O161" s="3">
        <v>188112.5</v>
      </c>
      <c r="P161" s="5">
        <v>0.55000000000000004</v>
      </c>
      <c r="Q161" s="3">
        <f t="shared" si="17"/>
        <v>417972.50000000006</v>
      </c>
      <c r="R161" s="5"/>
      <c r="S161" s="3"/>
      <c r="T161" s="3"/>
      <c r="U161" s="1">
        <v>52</v>
      </c>
      <c r="V161" s="3">
        <f t="shared" si="18"/>
        <v>118196</v>
      </c>
      <c r="W161" s="1"/>
      <c r="X161" s="40"/>
      <c r="Y161" s="4">
        <f t="shared" si="16"/>
        <v>1600650</v>
      </c>
    </row>
    <row r="162" spans="1:25" ht="28.5">
      <c r="A162" s="38">
        <v>160</v>
      </c>
      <c r="B162" s="1" t="s">
        <v>371</v>
      </c>
      <c r="C162" s="1" t="s">
        <v>38</v>
      </c>
      <c r="D162" s="2" t="s">
        <v>33</v>
      </c>
      <c r="E162" s="1" t="s">
        <v>372</v>
      </c>
      <c r="F162" s="1" t="s">
        <v>47</v>
      </c>
      <c r="G162" s="1" t="s">
        <v>373</v>
      </c>
      <c r="H162" s="3">
        <v>526050</v>
      </c>
      <c r="I162" s="4">
        <v>9987</v>
      </c>
      <c r="J162" s="1">
        <v>10</v>
      </c>
      <c r="K162" s="3">
        <f t="shared" si="14"/>
        <v>99870</v>
      </c>
      <c r="L162" s="4">
        <v>10060</v>
      </c>
      <c r="M162" s="52">
        <v>4</v>
      </c>
      <c r="N162" s="3">
        <f t="shared" si="15"/>
        <v>40240</v>
      </c>
      <c r="O162" s="3">
        <v>129637.5</v>
      </c>
      <c r="P162" s="5">
        <v>0.2</v>
      </c>
      <c r="Q162" s="3">
        <f t="shared" si="17"/>
        <v>105210</v>
      </c>
      <c r="R162" s="5"/>
      <c r="S162" s="3"/>
      <c r="T162" s="3"/>
      <c r="U162" s="1">
        <v>25</v>
      </c>
      <c r="V162" s="3">
        <f t="shared" si="18"/>
        <v>56825</v>
      </c>
      <c r="W162" s="1"/>
      <c r="X162" s="43"/>
      <c r="Y162" s="4">
        <f t="shared" si="16"/>
        <v>957832.5</v>
      </c>
    </row>
    <row r="163" spans="1:25" ht="28.5">
      <c r="A163" s="38">
        <v>161</v>
      </c>
      <c r="B163" s="1" t="s">
        <v>374</v>
      </c>
      <c r="C163" s="19" t="s">
        <v>32</v>
      </c>
      <c r="D163" s="20" t="s">
        <v>33</v>
      </c>
      <c r="E163" s="19" t="s">
        <v>375</v>
      </c>
      <c r="F163" s="19" t="s">
        <v>47</v>
      </c>
      <c r="G163" s="19" t="s">
        <v>326</v>
      </c>
      <c r="H163" s="21">
        <v>526050</v>
      </c>
      <c r="I163" s="4">
        <v>9987</v>
      </c>
      <c r="J163" s="19">
        <v>10</v>
      </c>
      <c r="K163" s="3">
        <f t="shared" si="14"/>
        <v>99870</v>
      </c>
      <c r="L163" s="4">
        <v>10060</v>
      </c>
      <c r="M163" s="49">
        <v>5</v>
      </c>
      <c r="N163" s="3">
        <f t="shared" ref="N163:N169" si="19">+L163*M163</f>
        <v>50300</v>
      </c>
      <c r="O163" s="21"/>
      <c r="P163" s="23">
        <v>0.2</v>
      </c>
      <c r="Q163" s="21">
        <f t="shared" si="17"/>
        <v>105210</v>
      </c>
      <c r="R163" s="23"/>
      <c r="S163" s="21"/>
      <c r="T163" s="21"/>
      <c r="U163" s="19">
        <v>41</v>
      </c>
      <c r="V163" s="21">
        <f t="shared" si="18"/>
        <v>93193</v>
      </c>
      <c r="W163" s="61"/>
      <c r="X163" s="53"/>
      <c r="Y163" s="4">
        <f t="shared" ref="Y163:Y168" si="20">+H163+K163+N163+O163+Q163+S163+T163+V163+W163</f>
        <v>874623</v>
      </c>
    </row>
    <row r="164" spans="1:25" ht="42.75">
      <c r="A164" s="38">
        <v>162</v>
      </c>
      <c r="B164" s="1" t="s">
        <v>376</v>
      </c>
      <c r="C164" s="1" t="s">
        <v>142</v>
      </c>
      <c r="D164" s="2" t="s">
        <v>27</v>
      </c>
      <c r="E164" s="1" t="s">
        <v>377</v>
      </c>
      <c r="F164" s="1" t="s">
        <v>79</v>
      </c>
      <c r="G164" s="1" t="s">
        <v>144</v>
      </c>
      <c r="H164" s="3">
        <v>835450</v>
      </c>
      <c r="I164" s="4">
        <v>15989</v>
      </c>
      <c r="J164" s="1">
        <v>10</v>
      </c>
      <c r="K164" s="3">
        <f t="shared" si="14"/>
        <v>159890</v>
      </c>
      <c r="L164" s="4">
        <v>16062</v>
      </c>
      <c r="M164" s="47">
        <v>5</v>
      </c>
      <c r="N164" s="3">
        <f t="shared" si="19"/>
        <v>80310</v>
      </c>
      <c r="O164" s="3"/>
      <c r="P164" s="5">
        <v>0.55000000000000004</v>
      </c>
      <c r="Q164" s="3">
        <f t="shared" si="17"/>
        <v>459497.50000000006</v>
      </c>
      <c r="R164" s="5"/>
      <c r="S164" s="3"/>
      <c r="T164" s="3"/>
      <c r="U164" s="1">
        <v>42.5</v>
      </c>
      <c r="V164" s="3">
        <f t="shared" si="18"/>
        <v>96602.5</v>
      </c>
      <c r="W164" s="1"/>
      <c r="X164" s="43"/>
      <c r="Y164" s="4">
        <f t="shared" si="20"/>
        <v>1631750</v>
      </c>
    </row>
    <row r="165" spans="1:25" ht="42.75">
      <c r="A165" s="38">
        <v>163</v>
      </c>
      <c r="B165" s="1">
        <v>111180345</v>
      </c>
      <c r="C165" s="1" t="s">
        <v>50</v>
      </c>
      <c r="D165" s="2" t="s">
        <v>27</v>
      </c>
      <c r="E165" s="1" t="s">
        <v>378</v>
      </c>
      <c r="F165" s="1" t="s">
        <v>35</v>
      </c>
      <c r="G165" s="1" t="s">
        <v>52</v>
      </c>
      <c r="H165" s="56">
        <v>759950</v>
      </c>
      <c r="I165" s="57">
        <v>14525</v>
      </c>
      <c r="J165" s="59">
        <v>10</v>
      </c>
      <c r="K165" s="56">
        <f t="shared" si="14"/>
        <v>145250</v>
      </c>
      <c r="L165" s="57">
        <v>14598</v>
      </c>
      <c r="M165" s="59">
        <v>4</v>
      </c>
      <c r="N165" s="3">
        <f t="shared" si="19"/>
        <v>58392</v>
      </c>
      <c r="O165" s="3">
        <v>112867.5</v>
      </c>
      <c r="P165" s="5">
        <v>0.55000000000000004</v>
      </c>
      <c r="Q165" s="3">
        <f t="shared" si="17"/>
        <v>417972.50000000006</v>
      </c>
      <c r="R165" s="5"/>
      <c r="S165" s="3"/>
      <c r="T165" s="3"/>
      <c r="U165" s="1">
        <v>51.5</v>
      </c>
      <c r="V165" s="3">
        <f t="shared" si="18"/>
        <v>117059.5</v>
      </c>
      <c r="W165" s="1"/>
      <c r="X165" s="40"/>
      <c r="Y165" s="4">
        <f t="shared" si="20"/>
        <v>1611491.5</v>
      </c>
    </row>
    <row r="166" spans="1:25" ht="28.5">
      <c r="A166" s="38">
        <v>164</v>
      </c>
      <c r="B166" s="1" t="s">
        <v>379</v>
      </c>
      <c r="C166" s="1" t="s">
        <v>74</v>
      </c>
      <c r="D166" s="2" t="s">
        <v>33</v>
      </c>
      <c r="E166" s="1" t="s">
        <v>380</v>
      </c>
      <c r="F166" s="1" t="s">
        <v>35</v>
      </c>
      <c r="G166" s="1" t="s">
        <v>60</v>
      </c>
      <c r="H166" s="3">
        <v>759950</v>
      </c>
      <c r="I166" s="4">
        <v>14525</v>
      </c>
      <c r="J166" s="1">
        <v>19</v>
      </c>
      <c r="K166" s="3">
        <f t="shared" si="14"/>
        <v>275975</v>
      </c>
      <c r="L166" s="4">
        <v>14598</v>
      </c>
      <c r="M166" s="33">
        <v>4</v>
      </c>
      <c r="N166" s="3">
        <f t="shared" si="19"/>
        <v>58392</v>
      </c>
      <c r="O166" s="3"/>
      <c r="P166" s="5">
        <v>0.55000000000000004</v>
      </c>
      <c r="Q166" s="3">
        <f t="shared" si="17"/>
        <v>417972.50000000006</v>
      </c>
      <c r="R166" s="5"/>
      <c r="S166" s="3"/>
      <c r="T166" s="3"/>
      <c r="U166" s="1">
        <v>66</v>
      </c>
      <c r="V166" s="3">
        <f t="shared" si="18"/>
        <v>150018</v>
      </c>
      <c r="W166" s="1"/>
      <c r="X166" s="40"/>
      <c r="Y166" s="4">
        <f t="shared" si="20"/>
        <v>1662307.5</v>
      </c>
    </row>
    <row r="167" spans="1:25" ht="30">
      <c r="A167" s="38">
        <v>165</v>
      </c>
      <c r="B167" s="1" t="s">
        <v>381</v>
      </c>
      <c r="C167" s="1" t="s">
        <v>26</v>
      </c>
      <c r="D167" s="2" t="s">
        <v>27</v>
      </c>
      <c r="E167" s="1" t="s">
        <v>382</v>
      </c>
      <c r="F167" s="1" t="s">
        <v>79</v>
      </c>
      <c r="G167" s="1" t="s">
        <v>64</v>
      </c>
      <c r="H167" s="56">
        <v>835450</v>
      </c>
      <c r="I167" s="57">
        <v>15989</v>
      </c>
      <c r="J167" s="59">
        <v>24</v>
      </c>
      <c r="K167" s="56">
        <f t="shared" si="14"/>
        <v>383736</v>
      </c>
      <c r="L167" s="57">
        <v>16062</v>
      </c>
      <c r="M167" s="59">
        <v>4</v>
      </c>
      <c r="N167" s="3">
        <f t="shared" si="19"/>
        <v>64248</v>
      </c>
      <c r="O167" s="3">
        <v>124192.5</v>
      </c>
      <c r="P167" s="5">
        <v>0.55000000000000004</v>
      </c>
      <c r="Q167" s="3">
        <f t="shared" si="17"/>
        <v>459497.50000000006</v>
      </c>
      <c r="R167" s="5"/>
      <c r="S167" s="3"/>
      <c r="T167" s="3"/>
      <c r="U167" s="1">
        <v>62</v>
      </c>
      <c r="V167" s="3">
        <f t="shared" si="18"/>
        <v>140926</v>
      </c>
      <c r="W167" s="1"/>
      <c r="X167" s="44"/>
      <c r="Y167" s="4">
        <f t="shared" si="20"/>
        <v>2008050</v>
      </c>
    </row>
    <row r="168" spans="1:25" ht="42.75">
      <c r="A168" s="38">
        <v>166</v>
      </c>
      <c r="B168" s="19" t="s">
        <v>383</v>
      </c>
      <c r="C168" s="19" t="s">
        <v>81</v>
      </c>
      <c r="D168" s="20" t="s">
        <v>27</v>
      </c>
      <c r="E168" s="19" t="s">
        <v>384</v>
      </c>
      <c r="F168" s="19" t="s">
        <v>385</v>
      </c>
      <c r="G168" s="19" t="s">
        <v>41</v>
      </c>
      <c r="H168" s="21">
        <v>388195</v>
      </c>
      <c r="I168" s="22">
        <v>6859</v>
      </c>
      <c r="J168" s="19">
        <v>0</v>
      </c>
      <c r="K168" s="21">
        <f t="shared" si="14"/>
        <v>0</v>
      </c>
      <c r="L168" s="22">
        <v>7252</v>
      </c>
      <c r="M168" s="19"/>
      <c r="N168" s="21">
        <f t="shared" si="19"/>
        <v>0</v>
      </c>
      <c r="O168" s="21">
        <v>0</v>
      </c>
      <c r="P168" s="23"/>
      <c r="Q168" s="21"/>
      <c r="R168" s="23"/>
      <c r="S168" s="21"/>
      <c r="T168" s="21"/>
      <c r="U168" s="19"/>
      <c r="V168" s="21"/>
      <c r="W168" s="19"/>
      <c r="X168" s="40"/>
      <c r="Y168" s="4">
        <f t="shared" si="20"/>
        <v>388195</v>
      </c>
    </row>
    <row r="169" spans="1:25">
      <c r="A169" s="38"/>
      <c r="B169" s="1"/>
      <c r="C169" s="1"/>
      <c r="D169" s="2"/>
      <c r="E169" s="1"/>
      <c r="F169" s="1"/>
      <c r="G169" s="1"/>
      <c r="H169" s="3"/>
      <c r="I169" s="4"/>
      <c r="J169" s="1"/>
      <c r="K169" s="3">
        <f t="shared" si="14"/>
        <v>0</v>
      </c>
      <c r="L169" s="4"/>
      <c r="M169" s="1"/>
      <c r="N169" s="3">
        <f t="shared" si="19"/>
        <v>0</v>
      </c>
      <c r="O169" s="3"/>
      <c r="P169" s="5"/>
      <c r="Q169" s="3"/>
      <c r="R169" s="5"/>
      <c r="S169" s="3"/>
      <c r="T169" s="3"/>
      <c r="U169" s="1"/>
      <c r="V169" s="3"/>
      <c r="W169" s="45"/>
      <c r="X169" s="40"/>
      <c r="Y169" s="8">
        <f>+H169+K169+N169+O169+Q169+S169+T169+V169+W169+X169</f>
        <v>0</v>
      </c>
    </row>
    <row r="170" spans="1:25">
      <c r="A170" s="50"/>
      <c r="B170" s="19"/>
      <c r="C170" s="19"/>
      <c r="D170" s="20"/>
      <c r="E170" s="19"/>
      <c r="F170" s="19"/>
      <c r="G170" s="19"/>
      <c r="H170" s="21"/>
      <c r="I170" s="22"/>
      <c r="J170" s="19"/>
      <c r="K170" s="21"/>
      <c r="L170" s="22"/>
      <c r="M170" s="19"/>
      <c r="N170" s="21"/>
      <c r="O170" s="21"/>
      <c r="P170" s="51"/>
      <c r="Q170" s="21"/>
      <c r="R170" s="51"/>
      <c r="S170" s="21"/>
      <c r="T170" s="21"/>
      <c r="U170" s="19"/>
      <c r="V170" s="21"/>
      <c r="W170" s="19"/>
      <c r="X170" s="21"/>
      <c r="Y170" s="22"/>
    </row>
  </sheetData>
  <phoneticPr fontId="12" type="noConversion"/>
  <conditionalFormatting sqref="B2:B20 B22:B114 B116:B1048576">
    <cfRule type="cellIs" dxfId="53" priority="7" operator="equal">
      <formula>"revisar"</formula>
    </cfRule>
  </conditionalFormatting>
  <pageMargins left="0.70866141732283472" right="0.70866141732283472" top="0.74803149606299213" bottom="0.74803149606299213" header="0.31496062992125984" footer="0.31496062992125984"/>
  <pageSetup scale="65" orientation="portrait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7C733C05366E40B05AB4FB4DECE584" ma:contentTypeVersion="4" ma:contentTypeDescription="Crear nuevo documento." ma:contentTypeScope="" ma:versionID="9c0c04a1d15d576d77c3351274c9b4c7">
  <xsd:schema xmlns:xsd="http://www.w3.org/2001/XMLSchema" xmlns:xs="http://www.w3.org/2001/XMLSchema" xmlns:p="http://schemas.microsoft.com/office/2006/metadata/properties" xmlns:ns2="aca774d9-737c-4230-bffc-300b53c33db0" targetNamespace="http://schemas.microsoft.com/office/2006/metadata/properties" ma:root="true" ma:fieldsID="f6cbfcc9d3acfad375196e8ca4c216c7" ns2:_="">
    <xsd:import namespace="aca774d9-737c-4230-bffc-300b53c33d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774d9-737c-4230-bffc-300b53c33d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E1E6AA-C0B0-49F0-9864-8D6B4511A1F9}"/>
</file>

<file path=customXml/itemProps2.xml><?xml version="1.0" encoding="utf-8"?>
<ds:datastoreItem xmlns:ds="http://schemas.openxmlformats.org/officeDocument/2006/customXml" ds:itemID="{3039A0EC-8697-43E3-A8D9-1AACE73C0856}"/>
</file>

<file path=customXml/itemProps3.xml><?xml version="1.0" encoding="utf-8"?>
<ds:datastoreItem xmlns:ds="http://schemas.openxmlformats.org/officeDocument/2006/customXml" ds:itemID="{A0D2BFB1-60FA-4184-BBD5-EC4E0BD55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Castro Vindas</dc:creator>
  <cp:keywords/>
  <dc:description/>
  <cp:lastModifiedBy/>
  <cp:revision/>
  <dcterms:created xsi:type="dcterms:W3CDTF">2021-03-11T16:05:31Z</dcterms:created>
  <dcterms:modified xsi:type="dcterms:W3CDTF">2024-02-23T14:44:16Z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0x0101008E7C733C05366E40B05AB4FB4DECE584</vt:lpwstr>
  </property>
  <property fmtid="{D5CDD505-2E9C-101B-9397-08002B2CF9AE}" pid="3" name="MediaServiceImageTags">
    <vt:lpwstr/>
  </property>
</Properties>
</file>